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9600" windowHeight="11640" tabRatio="602" activeTab="0"/>
  </bookViews>
  <sheets>
    <sheet name="программы" sheetId="1" r:id="rId1"/>
  </sheets>
  <definedNames>
    <definedName name="_xlnm._FilterDatabase" localSheetId="0" hidden="1">'программы'!$E$12:$G$90</definedName>
    <definedName name="Z_10C76100_F69A_45E1_BB9B_3F5F42E0FF3C_.wvu.FilterData" localSheetId="0" hidden="1">'программы'!$A$12:$G$90</definedName>
    <definedName name="Z_1842682A_39C6_4D01_A9A0_8BAF96569867_.wvu.FilterData" localSheetId="0" hidden="1">'программы'!$A$12:$G$90</definedName>
    <definedName name="Z_3B7DD4C6_1E38_4475_ACE8_FC83A7116991_.wvu.FilterData" localSheetId="0" hidden="1">'программы'!$A$12:$G$90</definedName>
    <definedName name="Z_5E6445F1_697A_4DB8_A3BE_C1C96894DDB6_.wvu.FilterData" localSheetId="0" hidden="1">'программы'!$A$12:$G$90</definedName>
    <definedName name="Z_6BD02F29_2EBB_462A_A6BE_84BE8EA7D74E_.wvu.FilterData" localSheetId="0" hidden="1">'программы'!$A$12:$G$90</definedName>
    <definedName name="Z_8271D38C_82A4_4B85_900B_9CE96CAB265F_.wvu.FilterData" localSheetId="0" hidden="1">'программы'!$A$12:$G$90</definedName>
    <definedName name="Z_C065B6C8_AD5B_4AC2_8B2E_FCBDCB83FF63_.wvu.FilterData" localSheetId="0" hidden="1">'программы'!$A$12:$G$90</definedName>
    <definedName name="Z_E5AA2824_2F40_4407_B984_20D05BEEDC74_.wvu.FilterData" localSheetId="0" hidden="1">'программы'!$A$12:$G$90</definedName>
    <definedName name="Z_FD2E63FA_464E_4875_917E_C386E0842609_.wvu.FilterData" localSheetId="0" hidden="1">'программы'!$A$12:$G$90</definedName>
    <definedName name="_xlnm.Print_Titles" localSheetId="0">'программы'!$11:$12</definedName>
    <definedName name="_xlnm.Print_Area" localSheetId="0">'программы'!$A$1:$Q$96</definedName>
  </definedNames>
  <calcPr fullCalcOnLoad="1"/>
</workbook>
</file>

<file path=xl/sharedStrings.xml><?xml version="1.0" encoding="utf-8"?>
<sst xmlns="http://schemas.openxmlformats.org/spreadsheetml/2006/main" count="390" uniqueCount="137">
  <si>
    <t>Наименование программы</t>
  </si>
  <si>
    <t>Бюджетная классификация</t>
  </si>
  <si>
    <t>0709</t>
  </si>
  <si>
    <t>3</t>
  </si>
  <si>
    <t>1006</t>
  </si>
  <si>
    <t>4</t>
  </si>
  <si>
    <t>0502</t>
  </si>
  <si>
    <t xml:space="preserve">Исполнители </t>
  </si>
  <si>
    <t>0302</t>
  </si>
  <si>
    <t>0412</t>
  </si>
  <si>
    <t>1</t>
  </si>
  <si>
    <t>0501</t>
  </si>
  <si>
    <t>0707</t>
  </si>
  <si>
    <t>8</t>
  </si>
  <si>
    <t>0801</t>
  </si>
  <si>
    <t>5</t>
  </si>
  <si>
    <t>6</t>
  </si>
  <si>
    <t>7</t>
  </si>
  <si>
    <t>2</t>
  </si>
  <si>
    <t>903</t>
  </si>
  <si>
    <t>795 01 00</t>
  </si>
  <si>
    <t>795 02 00</t>
  </si>
  <si>
    <t>902</t>
  </si>
  <si>
    <t>795 03 00</t>
  </si>
  <si>
    <t>795 04 00</t>
  </si>
  <si>
    <t>905</t>
  </si>
  <si>
    <t>795 05 00</t>
  </si>
  <si>
    <t>795 06 00</t>
  </si>
  <si>
    <t>795 07 00</t>
  </si>
  <si>
    <t>795 08 00</t>
  </si>
  <si>
    <t>795 09 00</t>
  </si>
  <si>
    <t>795 18 00</t>
  </si>
  <si>
    <t>795 19 00</t>
  </si>
  <si>
    <t>795 20 00</t>
  </si>
  <si>
    <t>Администрация УРМО</t>
  </si>
  <si>
    <t>795 21 00</t>
  </si>
  <si>
    <t>795 22 00</t>
  </si>
  <si>
    <t>795 23 00</t>
  </si>
  <si>
    <t>795 24 00</t>
  </si>
  <si>
    <t>795 25 00</t>
  </si>
  <si>
    <t>795 26 00</t>
  </si>
  <si>
    <t>795 27 00</t>
  </si>
  <si>
    <t>795 28 00</t>
  </si>
  <si>
    <t>795 29 00</t>
  </si>
  <si>
    <t>795 30 00</t>
  </si>
  <si>
    <t xml:space="preserve">Председатель Комитета финансов </t>
  </si>
  <si>
    <t>Комитет образования</t>
  </si>
  <si>
    <t>901</t>
  </si>
  <si>
    <t>1403</t>
  </si>
  <si>
    <t>Реквизиты правового акта об утверждении программы</t>
  </si>
  <si>
    <t>По бюджету</t>
  </si>
  <si>
    <t>в проекте</t>
  </si>
  <si>
    <t xml:space="preserve">Решение Думы № 323 от 30.11.2010г </t>
  </si>
  <si>
    <t>Рещение Думы № 152 от 25.11.2008г</t>
  </si>
  <si>
    <t>Решение Думы № 1202 от 20.10.2010</t>
  </si>
  <si>
    <t xml:space="preserve">Решение Думы № 336 от 28.12.2010г </t>
  </si>
  <si>
    <t>постановление № 1201 от 20.10.2011</t>
  </si>
  <si>
    <t>795 33 00</t>
  </si>
  <si>
    <t>795 34 00</t>
  </si>
  <si>
    <t xml:space="preserve">795 34 00 </t>
  </si>
  <si>
    <t>795 35 00</t>
  </si>
  <si>
    <t xml:space="preserve">795 36 00 </t>
  </si>
  <si>
    <t>Н.А.Касимовская</t>
  </si>
  <si>
    <t>795 38 00</t>
  </si>
  <si>
    <t>0113</t>
  </si>
  <si>
    <t>Комитет финансов</t>
  </si>
  <si>
    <t xml:space="preserve">тыс.руб.  </t>
  </si>
  <si>
    <t>Председатель Комитета финансов администрации МР УРМО</t>
  </si>
  <si>
    <t>КВСР</t>
  </si>
  <si>
    <t>КЦСР</t>
  </si>
  <si>
    <t>КВР</t>
  </si>
  <si>
    <t>План 2014 год</t>
  </si>
  <si>
    <t>План 2015 год</t>
  </si>
  <si>
    <t>План 2012 год</t>
  </si>
  <si>
    <t>1101</t>
  </si>
  <si>
    <t>795 39 00</t>
  </si>
  <si>
    <t>795 42 00</t>
  </si>
  <si>
    <t>795 41 00</t>
  </si>
  <si>
    <t>795 40 00</t>
  </si>
  <si>
    <t>0605</t>
  </si>
  <si>
    <t>к Решению Думы муниципального района</t>
  </si>
  <si>
    <t>Усольского районного муниципального образования</t>
  </si>
  <si>
    <t>РзПз</t>
  </si>
  <si>
    <t>Обеспечение пожарной безопасности в образовательных учреждениях Усольского района на 2012-2014 гг.</t>
  </si>
  <si>
    <t>Информатизация системы образования Усольского района в 2012-2014 гг.</t>
  </si>
  <si>
    <t>Круглогодичный отдых, оздоровление и занятость детей и подростков на 2013-2015 гг.</t>
  </si>
  <si>
    <t>итого:</t>
  </si>
  <si>
    <t>Обеспечение охраны образовательных учреждений Усольского района в 2012-2014 гг.</t>
  </si>
  <si>
    <t>Обучение и воспитание одаренных детей в Усольском районе на 2012-2014 гг.</t>
  </si>
  <si>
    <t>Здоровое поколение на 2012-2014 гг.</t>
  </si>
  <si>
    <t>Улучшение условий охраны труда, обеспечение санитарно-гигиенического благополучия в образовательных учреждениях Усольского района в 2012-2014 гг.</t>
  </si>
  <si>
    <t>Будущее за молодыми на 2011-2013 гг.</t>
  </si>
  <si>
    <t>Профилактика правонарушений и общественной безопасности в Усольском районе в 2011-2015гг.</t>
  </si>
  <si>
    <t>Переселение граждан Усольского района из ветхого и аварийного жилищного фонда на 2011-2013 гг.</t>
  </si>
  <si>
    <t>Обеспечение пожарной безопасности в учреждениях культуры Усольского района на 2011-2013 гг.</t>
  </si>
  <si>
    <t>Энергосбережение и повышение энергетической эффективности на территории УРМО на 2012-2016 гг.</t>
  </si>
  <si>
    <t>Старшее поколение на 2012 - 2014 гг.</t>
  </si>
  <si>
    <t>Обеспечение жильем молодых семей на 2012-2019 гг.</t>
  </si>
  <si>
    <t>Повышение эффективности бюджетных расходов УРМО на 2012-2014 гг.</t>
  </si>
  <si>
    <t>Развитие культуры УРМО на 2013-2015 гг.</t>
  </si>
  <si>
    <t>Развитие торговли на 2013-2017 гг.</t>
  </si>
  <si>
    <t>ВСЕГО:</t>
  </si>
  <si>
    <t>Комитет по образованию</t>
  </si>
  <si>
    <t>Повышение безопасности дорожного движения на территории Усольского района в 2013 -2017 гг.</t>
  </si>
  <si>
    <t>Модернизация объектов коммунальной инфраструктуры Усольского района на 2012 - 2015 гг.</t>
  </si>
  <si>
    <t>Проведение капитального ремонта многоквартирных жилых домов на территории Усольского района на 2012-2015 гг.</t>
  </si>
  <si>
    <t>Профилактика безнадзорности и правонарушений несовершеннолетних в Усольском районе на 2011 - 2013 гг.</t>
  </si>
  <si>
    <t xml:space="preserve">Социально - экономическая поддержка молодых специалистов в муниципальных учреждениях образования и культуры УРМО на 2012-2014 гг. </t>
  </si>
  <si>
    <t>Улучшение условий и охрана труда в Усольском районном муниципальном образовании на 2011-2013 гг.</t>
  </si>
  <si>
    <t>Защита окружающей среды в Усольском районе на 2013-2017 гг.</t>
  </si>
  <si>
    <t>Развитие физической культуры и спорта в муниципальном районе УРМО на 2012-2014 гг.</t>
  </si>
  <si>
    <t>610</t>
  </si>
  <si>
    <t>240</t>
  </si>
  <si>
    <t>310</t>
  </si>
  <si>
    <t>Празднование Победы в Великой Отечественной войне на 2012 - 2014 гг."</t>
  </si>
  <si>
    <t>540</t>
  </si>
  <si>
    <t>Совершенствование организации питания в образовательных учреждениях Усольского района на 2013-2015гг</t>
  </si>
  <si>
    <t>0702</t>
  </si>
  <si>
    <t>№ п/п</t>
  </si>
  <si>
    <t>Отдел культуры</t>
  </si>
  <si>
    <t>Комплексные меры противодействия злоупотреблению наркотическими средствами, психотропными веществами и их незаконному обороту на 2011-2013 гг.</t>
  </si>
  <si>
    <t>Обеспечение безопасности школьных перевозок детей образовательными учреждениями Усольского района в 2012-2014 гг.</t>
  </si>
  <si>
    <t>Поддержка и развитие малого и среднего предпринимательства в УРМО на 2009-2013 гг.</t>
  </si>
  <si>
    <t>Улучшение условий и охрана труда, обеспечение санитарно-гигиенического режима в учреждениях культуры Усольского района на 2012-2014 гг.</t>
  </si>
  <si>
    <t>1 бюджет</t>
  </si>
  <si>
    <t xml:space="preserve">795 38 00 </t>
  </si>
  <si>
    <t>795 43 00</t>
  </si>
  <si>
    <t>Социальное развитие села Усольского района на 2013-2014гг.</t>
  </si>
  <si>
    <t>итого</t>
  </si>
  <si>
    <t>Развитие дошкольного образования на территории Усольского района на 2012-2015гг.</t>
  </si>
  <si>
    <t>795 10 00</t>
  </si>
  <si>
    <t>0701</t>
  </si>
  <si>
    <t>Приложение №3</t>
  </si>
  <si>
    <t>План на 2013 год</t>
  </si>
  <si>
    <t>Исполнение</t>
  </si>
  <si>
    <t xml:space="preserve">                                                                                                                                                                                             ИСПОЛНЕНИЕ  МУНИЦИПАЛЬНЫХ  ЦЕЛЕВЫХ ПРОГРАММ ЗА 2013 ГОД                                                  </t>
  </si>
  <si>
    <t>№ 114  от 29.04.2014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</si>
</sst>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#,##0.0_р_."/>
    <numFmt numFmtId="169" formatCode="0.0"/>
    <numFmt numFmtId="170" formatCode="#,##0.000_р_."/>
    <numFmt numFmtId="171" formatCode="#,##0_р_."/>
    <numFmt numFmtId="172" formatCode="#,##0.0"/>
    <numFmt numFmtId="173" formatCode="[$€-2]\ ###,000_);[Red]\([$€-2]\ ###,000\)"/>
    <numFmt numFmtId="174" formatCode="[$-FC19]d\ mmmm\ yyyy\ &quot;г.&quot;"/>
    <numFmt numFmtId="175" formatCode="00\.00\.00"/>
    <numFmt numFmtId="176" formatCode="#,##0_ ;\-#,##0\ "/>
    <numFmt numFmtId="177" formatCode="_-* #,##0_р_._-;\-* #,##0_р_._-;_-* &quot;-&quot;??_р_._-;_-@_-"/>
    <numFmt numFmtId="178" formatCode="_-* #,##0.0_р_._-;\-* #,##0.0_р_._-;_-* &quot;-&quot;??_р_._-;_-@_-"/>
    <numFmt numFmtId="179" formatCode="000000"/>
    <numFmt numFmtId="180" formatCode="#,##0.00000"/>
    <numFmt numFmtId="181" formatCode="#,##0.000"/>
    <numFmt numFmtId="182" formatCode="#,##0.0000"/>
    <numFmt numFmtId="183" formatCode="#,##0.00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Arial"/>
      <family val="0"/>
    </font>
    <font>
      <b/>
      <sz val="10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7"/>
      <color indexed="58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7"/>
      <color indexed="5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.5"/>
      <name val="Arial Cyr"/>
      <family val="0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22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Fill="1" applyAlignment="1">
      <alignment/>
    </xf>
    <xf numFmtId="49" fontId="4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172" fontId="11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49" fontId="11" fillId="0" borderId="0" xfId="0" applyNumberFormat="1" applyFont="1" applyFill="1" applyBorder="1" applyAlignment="1">
      <alignment/>
    </xf>
    <xf numFmtId="172" fontId="18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Alignment="1">
      <alignment/>
    </xf>
    <xf numFmtId="0" fontId="17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2" fontId="15" fillId="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/>
    </xf>
    <xf numFmtId="49" fontId="17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horizontal="center" wrapText="1"/>
    </xf>
    <xf numFmtId="49" fontId="17" fillId="0" borderId="0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horizontal="left"/>
    </xf>
    <xf numFmtId="179" fontId="4" fillId="0" borderId="1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49" fontId="17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172" fontId="15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4" fontId="6" fillId="0" borderId="4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16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vertical="center" wrapText="1"/>
    </xf>
    <xf numFmtId="49" fontId="17" fillId="0" borderId="4" xfId="0" applyNumberFormat="1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17" fillId="0" borderId="3" xfId="0" applyNumberFormat="1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/>
    </xf>
    <xf numFmtId="4" fontId="17" fillId="0" borderId="8" xfId="0" applyNumberFormat="1" applyFont="1" applyFill="1" applyBorder="1" applyAlignment="1">
      <alignment horizontal="center" vertical="center"/>
    </xf>
    <xf numFmtId="4" fontId="17" fillId="0" borderId="7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/>
    </xf>
    <xf numFmtId="49" fontId="20" fillId="0" borderId="13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49" fontId="17" fillId="0" borderId="15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172" fontId="15" fillId="0" borderId="15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4" fontId="17" fillId="0" borderId="15" xfId="0" applyNumberFormat="1" applyFont="1" applyFill="1" applyBorder="1" applyAlignment="1">
      <alignment horizontal="center" vertical="center"/>
    </xf>
    <xf numFmtId="4" fontId="17" fillId="0" borderId="16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vertical="center"/>
    </xf>
    <xf numFmtId="4" fontId="17" fillId="0" borderId="17" xfId="0" applyNumberFormat="1" applyFont="1" applyFill="1" applyBorder="1" applyAlignment="1">
      <alignment horizontal="center" vertical="center"/>
    </xf>
    <xf numFmtId="4" fontId="17" fillId="0" borderId="18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22" fillId="0" borderId="20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172" fontId="8" fillId="0" borderId="0" xfId="0" applyNumberFormat="1" applyFont="1" applyFill="1" applyAlignment="1">
      <alignment/>
    </xf>
    <xf numFmtId="172" fontId="22" fillId="0" borderId="0" xfId="0" applyNumberFormat="1" applyFont="1" applyFill="1" applyAlignment="1">
      <alignment/>
    </xf>
    <xf numFmtId="172" fontId="23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17" fillId="0" borderId="21" xfId="0" applyFont="1" applyFill="1" applyBorder="1" applyAlignment="1">
      <alignment vertical="center" wrapText="1"/>
    </xf>
    <xf numFmtId="172" fontId="15" fillId="0" borderId="22" xfId="0" applyNumberFormat="1" applyFont="1" applyFill="1" applyBorder="1" applyAlignment="1">
      <alignment horizontal="center" vertical="center"/>
    </xf>
    <xf numFmtId="172" fontId="13" fillId="0" borderId="23" xfId="0" applyNumberFormat="1" applyFont="1" applyFill="1" applyBorder="1" applyAlignment="1">
      <alignment horizontal="center" vertical="center"/>
    </xf>
    <xf numFmtId="172" fontId="13" fillId="0" borderId="24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vertical="center"/>
    </xf>
    <xf numFmtId="172" fontId="15" fillId="0" borderId="23" xfId="0" applyNumberFormat="1" applyFont="1" applyFill="1" applyBorder="1" applyAlignment="1">
      <alignment horizontal="center" vertical="center"/>
    </xf>
    <xf numFmtId="172" fontId="15" fillId="0" borderId="24" xfId="0" applyNumberFormat="1" applyFont="1" applyFill="1" applyBorder="1" applyAlignment="1">
      <alignment horizontal="center" vertical="center"/>
    </xf>
    <xf numFmtId="4" fontId="6" fillId="0" borderId="26" xfId="0" applyNumberFormat="1" applyFont="1" applyFill="1" applyBorder="1" applyAlignment="1">
      <alignment horizontal="center" vertical="center"/>
    </xf>
    <xf numFmtId="4" fontId="17" fillId="0" borderId="27" xfId="0" applyNumberFormat="1" applyFont="1" applyFill="1" applyBorder="1" applyAlignment="1">
      <alignment horizontal="center" vertical="center"/>
    </xf>
    <xf numFmtId="4" fontId="17" fillId="0" borderId="2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20" fillId="0" borderId="2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72" fontId="17" fillId="0" borderId="0" xfId="0" applyNumberFormat="1" applyFont="1" applyFill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49" fontId="12" fillId="0" borderId="33" xfId="0" applyNumberFormat="1" applyFont="1" applyFill="1" applyBorder="1" applyAlignment="1">
      <alignment/>
    </xf>
    <xf numFmtId="172" fontId="12" fillId="0" borderId="33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0" fontId="17" fillId="0" borderId="34" xfId="0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179" fontId="4" fillId="0" borderId="3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center" vertical="center"/>
    </xf>
    <xf numFmtId="4" fontId="6" fillId="0" borderId="37" xfId="0" applyNumberFormat="1" applyFont="1" applyFill="1" applyBorder="1" applyAlignment="1">
      <alignment horizontal="center" vertical="center"/>
    </xf>
    <xf numFmtId="4" fontId="3" fillId="0" borderId="29" xfId="0" applyNumberFormat="1" applyFont="1" applyFill="1" applyBorder="1" applyAlignment="1">
      <alignment vertical="center"/>
    </xf>
    <xf numFmtId="4" fontId="3" fillId="0" borderId="35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36" xfId="0" applyNumberFormat="1" applyFont="1" applyFill="1" applyBorder="1" applyAlignment="1">
      <alignment horizontal="center" vertical="center"/>
    </xf>
    <xf numFmtId="4" fontId="6" fillId="0" borderId="38" xfId="0" applyNumberFormat="1" applyFont="1" applyFill="1" applyBorder="1" applyAlignment="1">
      <alignment horizontal="center" vertical="center"/>
    </xf>
    <xf numFmtId="4" fontId="6" fillId="0" borderId="39" xfId="0" applyNumberFormat="1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left" vertical="center" wrapText="1"/>
    </xf>
    <xf numFmtId="0" fontId="17" fillId="0" borderId="26" xfId="0" applyFont="1" applyFill="1" applyBorder="1" applyAlignment="1" applyProtection="1">
      <alignment horizontal="left" vertical="center" wrapText="1"/>
      <protection/>
    </xf>
    <xf numFmtId="0" fontId="17" fillId="0" borderId="37" xfId="0" applyFont="1" applyFill="1" applyBorder="1" applyAlignment="1" applyProtection="1">
      <alignment horizontal="left" vertical="center" wrapText="1"/>
      <protection/>
    </xf>
    <xf numFmtId="0" fontId="17" fillId="0" borderId="40" xfId="0" applyFont="1" applyFill="1" applyBorder="1" applyAlignment="1">
      <alignment vertical="center" wrapText="1"/>
    </xf>
    <xf numFmtId="0" fontId="17" fillId="0" borderId="41" xfId="0" applyFont="1" applyFill="1" applyBorder="1" applyAlignment="1">
      <alignment vertical="center" wrapText="1"/>
    </xf>
    <xf numFmtId="0" fontId="17" fillId="0" borderId="42" xfId="0" applyFont="1" applyFill="1" applyBorder="1" applyAlignment="1">
      <alignment vertical="center" wrapText="1"/>
    </xf>
    <xf numFmtId="49" fontId="17" fillId="0" borderId="43" xfId="0" applyNumberFormat="1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49" fontId="17" fillId="0" borderId="44" xfId="0" applyNumberFormat="1" applyFont="1" applyFill="1" applyBorder="1" applyAlignment="1">
      <alignment horizontal="center" vertical="center"/>
    </xf>
    <xf numFmtId="49" fontId="17" fillId="0" borderId="33" xfId="0" applyNumberFormat="1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49" fontId="17" fillId="0" borderId="45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17" fillId="0" borderId="46" xfId="0" applyNumberFormat="1" applyFont="1" applyFill="1" applyBorder="1" applyAlignment="1">
      <alignment horizontal="center" vertical="center"/>
    </xf>
    <xf numFmtId="49" fontId="17" fillId="0" borderId="35" xfId="0" applyNumberFormat="1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49" fontId="17" fillId="0" borderId="36" xfId="0" applyNumberFormat="1" applyFont="1" applyFill="1" applyBorder="1" applyAlignment="1">
      <alignment horizontal="center" vertical="center"/>
    </xf>
    <xf numFmtId="4" fontId="17" fillId="0" borderId="38" xfId="0" applyNumberFormat="1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horizontal="center" vertical="center"/>
    </xf>
    <xf numFmtId="4" fontId="17" fillId="0" borderId="37" xfId="0" applyNumberFormat="1" applyFont="1" applyFill="1" applyBorder="1" applyAlignment="1">
      <alignment horizontal="center" vertical="center"/>
    </xf>
    <xf numFmtId="4" fontId="17" fillId="0" borderId="48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179" fontId="4" fillId="0" borderId="33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4" fontId="17" fillId="0" borderId="2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172" fontId="11" fillId="0" borderId="0" xfId="0" applyNumberFormat="1" applyFont="1" applyFill="1" applyBorder="1" applyAlignment="1">
      <alignment/>
    </xf>
    <xf numFmtId="0" fontId="17" fillId="0" borderId="49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/>
    </xf>
    <xf numFmtId="4" fontId="6" fillId="0" borderId="48" xfId="0" applyNumberFormat="1" applyFont="1" applyFill="1" applyBorder="1" applyAlignment="1">
      <alignment horizontal="center" vertical="center"/>
    </xf>
    <xf numFmtId="4" fontId="17" fillId="0" borderId="26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 wrapText="1"/>
    </xf>
    <xf numFmtId="49" fontId="17" fillId="0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Alignment="1">
      <alignment/>
    </xf>
    <xf numFmtId="49" fontId="6" fillId="0" borderId="2" xfId="0" applyNumberFormat="1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49" fontId="17" fillId="0" borderId="34" xfId="0" applyNumberFormat="1" applyFont="1" applyFill="1" applyBorder="1" applyAlignment="1">
      <alignment horizontal="center" vertical="center"/>
    </xf>
    <xf numFmtId="49" fontId="17" fillId="0" borderId="52" xfId="0" applyNumberFormat="1" applyFont="1" applyFill="1" applyBorder="1" applyAlignment="1">
      <alignment horizontal="center" vertical="center"/>
    </xf>
    <xf numFmtId="49" fontId="17" fillId="0" borderId="49" xfId="0" applyNumberFormat="1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left" vertical="center" wrapText="1"/>
    </xf>
    <xf numFmtId="0" fontId="17" fillId="0" borderId="48" xfId="0" applyFont="1" applyFill="1" applyBorder="1" applyAlignment="1">
      <alignment horizontal="left" vertical="center" wrapText="1"/>
    </xf>
    <xf numFmtId="0" fontId="17" fillId="0" borderId="39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left" vertical="center" wrapText="1"/>
    </xf>
    <xf numFmtId="0" fontId="17" fillId="0" borderId="40" xfId="0" applyFont="1" applyFill="1" applyBorder="1" applyAlignment="1">
      <alignment horizontal="left" vertical="center" wrapText="1"/>
    </xf>
    <xf numFmtId="0" fontId="17" fillId="0" borderId="37" xfId="0" applyFont="1" applyFill="1" applyBorder="1" applyAlignment="1" applyProtection="1">
      <alignment horizontal="left" vertical="center" wrapText="1"/>
      <protection/>
    </xf>
    <xf numFmtId="0" fontId="17" fillId="0" borderId="48" xfId="0" applyFont="1" applyFill="1" applyBorder="1" applyAlignment="1" applyProtection="1">
      <alignment horizontal="left" vertical="center" wrapText="1"/>
      <protection/>
    </xf>
    <xf numFmtId="0" fontId="17" fillId="0" borderId="39" xfId="0" applyFont="1" applyFill="1" applyBorder="1" applyAlignment="1" applyProtection="1">
      <alignment horizontal="left" vertical="center" wrapText="1"/>
      <protection/>
    </xf>
    <xf numFmtId="0" fontId="17" fillId="0" borderId="37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vertical="center" wrapText="1"/>
    </xf>
    <xf numFmtId="0" fontId="17" fillId="0" borderId="40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49" fontId="20" fillId="0" borderId="37" xfId="0" applyNumberFormat="1" applyFont="1" applyFill="1" applyBorder="1" applyAlignment="1">
      <alignment horizontal="center" vertical="center" wrapText="1"/>
    </xf>
    <xf numFmtId="49" fontId="20" fillId="0" borderId="39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25" fillId="0" borderId="0" xfId="0" applyFont="1" applyFill="1" applyAlignment="1">
      <alignment horizontal="center" vertical="center" wrapText="1"/>
    </xf>
    <xf numFmtId="49" fontId="17" fillId="0" borderId="37" xfId="0" applyNumberFormat="1" applyFont="1" applyFill="1" applyBorder="1" applyAlignment="1">
      <alignment horizontal="center" vertical="center"/>
    </xf>
    <xf numFmtId="49" fontId="17" fillId="0" borderId="48" xfId="0" applyNumberFormat="1" applyFont="1" applyFill="1" applyBorder="1" applyAlignment="1">
      <alignment horizontal="center" vertical="center"/>
    </xf>
    <xf numFmtId="49" fontId="17" fillId="0" borderId="39" xfId="0" applyNumberFormat="1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99C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99CCFF"/>
      <rgbColor rgb="00666699"/>
      <rgbColor rgb="00969696"/>
      <rgbColor rgb="00003366"/>
      <rgbColor rgb="00CCFF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программы!#REF!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программы!#REF!</c:f>
              <c:numCache>
                <c:ptCount val="1"/>
                <c:pt idx="0">
                  <c:v>1</c:v>
                </c:pt>
              </c:numCache>
            </c:numRef>
          </c:val>
        </c:ser>
        <c:axId val="59511415"/>
        <c:axId val="65840688"/>
      </c:barChart>
      <c:catAx>
        <c:axId val="59511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40688"/>
        <c:crosses val="autoZero"/>
        <c:auto val="1"/>
        <c:lblOffset val="100"/>
        <c:noMultiLvlLbl val="0"/>
      </c:catAx>
      <c:valAx>
        <c:axId val="658406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114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13</xdr:row>
      <xdr:rowOff>0</xdr:rowOff>
    </xdr:from>
    <xdr:to>
      <xdr:col>16</xdr:col>
      <xdr:colOff>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9420225" y="2867025"/>
        <a:ext cx="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Q103"/>
  <sheetViews>
    <sheetView tabSelected="1" view="pageBreakPreview" zoomScaleNormal="115" zoomScaleSheetLayoutView="100" workbookViewId="0" topLeftCell="A1">
      <selection activeCell="C4" sqref="C4"/>
    </sheetView>
  </sheetViews>
  <sheetFormatPr defaultColWidth="9.00390625" defaultRowHeight="12.75"/>
  <cols>
    <col min="1" max="1" width="4.625" style="1" customWidth="1"/>
    <col min="2" max="2" width="44.75390625" style="34" customWidth="1"/>
    <col min="3" max="3" width="21.625" style="34" customWidth="1"/>
    <col min="4" max="6" width="9.375" style="1" customWidth="1"/>
    <col min="7" max="7" width="9.25390625" style="1" customWidth="1"/>
    <col min="8" max="8" width="9.625" style="1" hidden="1" customWidth="1"/>
    <col min="9" max="9" width="11.75390625" style="1" hidden="1" customWidth="1"/>
    <col min="10" max="10" width="15.25390625" style="1" customWidth="1"/>
    <col min="11" max="11" width="4.75390625" style="1" hidden="1" customWidth="1"/>
    <col min="12" max="12" width="10.25390625" style="8" hidden="1" customWidth="1"/>
    <col min="13" max="13" width="21.125" style="8" hidden="1" customWidth="1"/>
    <col min="14" max="14" width="0.2421875" style="8" hidden="1" customWidth="1"/>
    <col min="15" max="15" width="12.75390625" style="1" hidden="1" customWidth="1"/>
    <col min="16" max="16" width="15.125" style="1" hidden="1" customWidth="1"/>
    <col min="17" max="17" width="15.25390625" style="1" customWidth="1"/>
    <col min="18" max="16384" width="9.125" style="1" customWidth="1"/>
  </cols>
  <sheetData>
    <row r="1" spans="1:17" ht="12.75">
      <c r="A1" s="21"/>
      <c r="B1" s="22"/>
      <c r="C1" s="22"/>
      <c r="E1" s="31" t="s">
        <v>132</v>
      </c>
      <c r="F1" s="15"/>
      <c r="G1" s="15"/>
      <c r="H1" s="23"/>
      <c r="I1" s="23"/>
      <c r="J1" s="23"/>
      <c r="O1" s="23"/>
      <c r="P1" s="23"/>
      <c r="Q1" s="23"/>
    </row>
    <row r="2" spans="1:17" ht="12.75">
      <c r="A2" s="21"/>
      <c r="B2" s="22"/>
      <c r="C2" s="22"/>
      <c r="E2" s="31" t="s">
        <v>80</v>
      </c>
      <c r="F2" s="15"/>
      <c r="G2" s="15"/>
      <c r="H2" s="23"/>
      <c r="I2" s="23"/>
      <c r="J2" s="23"/>
      <c r="O2" s="23"/>
      <c r="P2" s="23"/>
      <c r="Q2" s="23"/>
    </row>
    <row r="3" spans="1:17" ht="12.75">
      <c r="A3" s="21"/>
      <c r="B3" s="22"/>
      <c r="C3" s="22"/>
      <c r="E3" s="31" t="s">
        <v>81</v>
      </c>
      <c r="F3" s="15"/>
      <c r="G3" s="15"/>
      <c r="H3" s="23"/>
      <c r="I3" s="23"/>
      <c r="J3" s="23"/>
      <c r="O3" s="23"/>
      <c r="P3" s="23"/>
      <c r="Q3" s="23"/>
    </row>
    <row r="4" spans="1:17" ht="12.75">
      <c r="A4" s="21"/>
      <c r="B4" s="22"/>
      <c r="C4" s="22"/>
      <c r="E4" s="31" t="s">
        <v>136</v>
      </c>
      <c r="F4" s="15"/>
      <c r="G4" s="15"/>
      <c r="H4" s="23"/>
      <c r="I4" s="23"/>
      <c r="J4" s="23"/>
      <c r="O4" s="23"/>
      <c r="P4" s="23"/>
      <c r="Q4" s="23"/>
    </row>
    <row r="5" spans="1:17" ht="12.75">
      <c r="A5" s="21"/>
      <c r="B5" s="22"/>
      <c r="C5" s="22"/>
      <c r="D5" s="31"/>
      <c r="F5" s="15"/>
      <c r="G5" s="15"/>
      <c r="H5" s="23"/>
      <c r="I5" s="23"/>
      <c r="J5" s="23"/>
      <c r="O5" s="23"/>
      <c r="P5" s="23"/>
      <c r="Q5" s="23"/>
    </row>
    <row r="6" spans="1:17" ht="30" customHeight="1" hidden="1">
      <c r="A6" s="21"/>
      <c r="B6" s="22"/>
      <c r="C6" s="22"/>
      <c r="D6" s="31"/>
      <c r="F6" s="15"/>
      <c r="G6" s="15"/>
      <c r="H6" s="23"/>
      <c r="I6" s="23"/>
      <c r="J6" s="23"/>
      <c r="O6" s="23"/>
      <c r="P6" s="23"/>
      <c r="Q6" s="23"/>
    </row>
    <row r="7" spans="1:17" ht="12.75">
      <c r="A7" s="229" t="s">
        <v>135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  <c r="L7" s="230"/>
      <c r="M7" s="230"/>
      <c r="N7" s="230"/>
      <c r="O7" s="230"/>
      <c r="P7" s="230"/>
      <c r="Q7" s="230"/>
    </row>
    <row r="8" spans="1:17" ht="21.75" customHeight="1">
      <c r="A8" s="231"/>
      <c r="B8" s="231"/>
      <c r="C8" s="231"/>
      <c r="D8" s="231"/>
      <c r="E8" s="231"/>
      <c r="F8" s="231"/>
      <c r="G8" s="231"/>
      <c r="H8" s="231"/>
      <c r="I8" s="231"/>
      <c r="J8" s="231"/>
      <c r="K8" s="230"/>
      <c r="L8" s="230"/>
      <c r="M8" s="230"/>
      <c r="N8" s="230"/>
      <c r="O8" s="230"/>
      <c r="P8" s="230"/>
      <c r="Q8" s="230"/>
    </row>
    <row r="9" spans="1:17" ht="20.25" customHeight="1">
      <c r="A9" s="24"/>
      <c r="B9" s="32"/>
      <c r="C9" s="32"/>
      <c r="D9" s="24"/>
      <c r="E9" s="24"/>
      <c r="F9" s="24"/>
      <c r="G9" s="24"/>
      <c r="H9" s="25"/>
      <c r="I9" s="25"/>
      <c r="J9" s="25"/>
      <c r="K9" s="10"/>
      <c r="L9" s="9"/>
      <c r="M9" s="9"/>
      <c r="N9" s="9"/>
      <c r="O9" s="25"/>
      <c r="P9" s="25"/>
      <c r="Q9" s="25"/>
    </row>
    <row r="10" spans="1:17" ht="13.5" thickBot="1">
      <c r="A10" s="26"/>
      <c r="B10" s="33"/>
      <c r="C10" s="33"/>
      <c r="D10" s="27"/>
      <c r="E10" s="28"/>
      <c r="F10" s="27"/>
      <c r="G10" s="27"/>
      <c r="H10" s="29" t="s">
        <v>66</v>
      </c>
      <c r="I10" s="29"/>
      <c r="J10" s="164"/>
      <c r="K10" s="103"/>
      <c r="L10" s="9"/>
      <c r="M10" s="9"/>
      <c r="N10" s="9"/>
      <c r="O10" s="29" t="s">
        <v>66</v>
      </c>
      <c r="P10" s="29" t="s">
        <v>66</v>
      </c>
      <c r="Q10" s="164" t="s">
        <v>66</v>
      </c>
    </row>
    <row r="11" spans="1:17" s="5" customFormat="1" ht="18" customHeight="1">
      <c r="A11" s="227" t="s">
        <v>118</v>
      </c>
      <c r="B11" s="236" t="s">
        <v>0</v>
      </c>
      <c r="C11" s="216" t="s">
        <v>7</v>
      </c>
      <c r="D11" s="184" t="s">
        <v>1</v>
      </c>
      <c r="E11" s="184"/>
      <c r="F11" s="184"/>
      <c r="G11" s="185"/>
      <c r="H11" s="218" t="s">
        <v>73</v>
      </c>
      <c r="I11" s="168"/>
      <c r="J11" s="225" t="s">
        <v>133</v>
      </c>
      <c r="K11" s="104"/>
      <c r="L11" s="184" t="s">
        <v>50</v>
      </c>
      <c r="M11" s="214" t="s">
        <v>49</v>
      </c>
      <c r="N11" s="59"/>
      <c r="O11" s="238" t="s">
        <v>71</v>
      </c>
      <c r="P11" s="223" t="s">
        <v>72</v>
      </c>
      <c r="Q11" s="225" t="s">
        <v>134</v>
      </c>
    </row>
    <row r="12" spans="1:17" s="5" customFormat="1" ht="31.5" customHeight="1" thickBot="1">
      <c r="A12" s="228"/>
      <c r="B12" s="237"/>
      <c r="C12" s="217"/>
      <c r="D12" s="60" t="s">
        <v>68</v>
      </c>
      <c r="E12" s="60" t="s">
        <v>82</v>
      </c>
      <c r="F12" s="61" t="s">
        <v>69</v>
      </c>
      <c r="G12" s="62" t="s">
        <v>70</v>
      </c>
      <c r="H12" s="183"/>
      <c r="I12" s="169" t="s">
        <v>124</v>
      </c>
      <c r="J12" s="226"/>
      <c r="K12" s="105"/>
      <c r="L12" s="186"/>
      <c r="M12" s="215"/>
      <c r="N12" s="63"/>
      <c r="O12" s="239"/>
      <c r="P12" s="224"/>
      <c r="Q12" s="226"/>
    </row>
    <row r="13" spans="1:17" s="5" customFormat="1" ht="44.25" customHeight="1" thickBot="1">
      <c r="A13" s="106" t="s">
        <v>10</v>
      </c>
      <c r="B13" s="133" t="s">
        <v>83</v>
      </c>
      <c r="C13" s="48" t="s">
        <v>102</v>
      </c>
      <c r="D13" s="35" t="s">
        <v>19</v>
      </c>
      <c r="E13" s="35" t="s">
        <v>2</v>
      </c>
      <c r="F13" s="36" t="s">
        <v>20</v>
      </c>
      <c r="G13" s="49" t="s">
        <v>111</v>
      </c>
      <c r="H13" s="51">
        <v>885.37</v>
      </c>
      <c r="I13" s="51">
        <v>1000</v>
      </c>
      <c r="J13" s="100">
        <v>1000</v>
      </c>
      <c r="K13" s="93">
        <v>0.1</v>
      </c>
      <c r="L13" s="39">
        <f aca="true" t="shared" si="0" ref="L13:L18">J13*K13</f>
        <v>100</v>
      </c>
      <c r="M13" s="39" t="s">
        <v>51</v>
      </c>
      <c r="N13" s="40"/>
      <c r="O13" s="37">
        <v>1000</v>
      </c>
      <c r="P13" s="41">
        <v>0</v>
      </c>
      <c r="Q13" s="100">
        <v>999.948</v>
      </c>
    </row>
    <row r="14" spans="1:17" s="5" customFormat="1" ht="55.5" customHeight="1" thickBot="1">
      <c r="A14" s="106" t="s">
        <v>18</v>
      </c>
      <c r="B14" s="133" t="s">
        <v>120</v>
      </c>
      <c r="C14" s="48" t="s">
        <v>119</v>
      </c>
      <c r="D14" s="35" t="s">
        <v>25</v>
      </c>
      <c r="E14" s="35" t="s">
        <v>4</v>
      </c>
      <c r="F14" s="36" t="s">
        <v>21</v>
      </c>
      <c r="G14" s="49" t="s">
        <v>111</v>
      </c>
      <c r="H14" s="52">
        <v>24</v>
      </c>
      <c r="I14" s="52">
        <v>45</v>
      </c>
      <c r="J14" s="100">
        <v>45</v>
      </c>
      <c r="K14" s="93">
        <v>0.1</v>
      </c>
      <c r="L14" s="42">
        <f t="shared" si="0"/>
        <v>4.5</v>
      </c>
      <c r="M14" s="42"/>
      <c r="N14" s="43"/>
      <c r="O14" s="37">
        <v>0</v>
      </c>
      <c r="P14" s="41">
        <v>0</v>
      </c>
      <c r="Q14" s="100">
        <v>19</v>
      </c>
    </row>
    <row r="15" spans="1:17" s="5" customFormat="1" ht="26.25" thickBot="1">
      <c r="A15" s="106" t="s">
        <v>3</v>
      </c>
      <c r="B15" s="133" t="s">
        <v>84</v>
      </c>
      <c r="C15" s="48" t="s">
        <v>46</v>
      </c>
      <c r="D15" s="35" t="s">
        <v>19</v>
      </c>
      <c r="E15" s="35" t="s">
        <v>2</v>
      </c>
      <c r="F15" s="36" t="s">
        <v>23</v>
      </c>
      <c r="G15" s="49" t="s">
        <v>111</v>
      </c>
      <c r="H15" s="51">
        <v>6.5</v>
      </c>
      <c r="I15" s="51">
        <v>485</v>
      </c>
      <c r="J15" s="100">
        <v>160</v>
      </c>
      <c r="K15" s="93">
        <v>0.1</v>
      </c>
      <c r="L15" s="39">
        <f t="shared" si="0"/>
        <v>16</v>
      </c>
      <c r="M15" s="39" t="s">
        <v>51</v>
      </c>
      <c r="N15" s="44"/>
      <c r="O15" s="37">
        <v>485</v>
      </c>
      <c r="P15" s="41">
        <v>0</v>
      </c>
      <c r="Q15" s="100">
        <v>160</v>
      </c>
    </row>
    <row r="16" spans="1:17" s="5" customFormat="1" ht="25.5">
      <c r="A16" s="187" t="s">
        <v>5</v>
      </c>
      <c r="B16" s="195" t="s">
        <v>85</v>
      </c>
      <c r="C16" s="92" t="s">
        <v>102</v>
      </c>
      <c r="D16" s="64" t="s">
        <v>19</v>
      </c>
      <c r="E16" s="64" t="s">
        <v>12</v>
      </c>
      <c r="F16" s="65" t="s">
        <v>24</v>
      </c>
      <c r="G16" s="66" t="s">
        <v>111</v>
      </c>
      <c r="H16" s="80">
        <v>1391.5</v>
      </c>
      <c r="I16" s="80">
        <v>1300</v>
      </c>
      <c r="J16" s="101">
        <v>1300</v>
      </c>
      <c r="K16" s="98">
        <v>0.1</v>
      </c>
      <c r="L16" s="68">
        <f t="shared" si="0"/>
        <v>130</v>
      </c>
      <c r="M16" s="190"/>
      <c r="N16" s="76"/>
      <c r="O16" s="77">
        <v>1500</v>
      </c>
      <c r="P16" s="78">
        <v>1700</v>
      </c>
      <c r="Q16" s="101">
        <v>1299.9978</v>
      </c>
    </row>
    <row r="17" spans="1:17" s="5" customFormat="1" ht="12.75">
      <c r="A17" s="188"/>
      <c r="B17" s="196"/>
      <c r="C17" s="136" t="s">
        <v>34</v>
      </c>
      <c r="D17" s="17" t="s">
        <v>22</v>
      </c>
      <c r="E17" s="17" t="s">
        <v>12</v>
      </c>
      <c r="F17" s="16" t="s">
        <v>24</v>
      </c>
      <c r="G17" s="50" t="s">
        <v>112</v>
      </c>
      <c r="H17" s="54">
        <v>200</v>
      </c>
      <c r="I17" s="54">
        <v>270</v>
      </c>
      <c r="J17" s="102">
        <v>270</v>
      </c>
      <c r="K17" s="99">
        <v>0.1</v>
      </c>
      <c r="L17" s="19">
        <f t="shared" si="0"/>
        <v>27</v>
      </c>
      <c r="M17" s="235"/>
      <c r="N17" s="9"/>
      <c r="O17" s="20">
        <v>305</v>
      </c>
      <c r="P17" s="55">
        <v>350</v>
      </c>
      <c r="Q17" s="102">
        <v>191.028</v>
      </c>
    </row>
    <row r="18" spans="1:17" s="5" customFormat="1" ht="13.5" customHeight="1">
      <c r="A18" s="188"/>
      <c r="B18" s="196"/>
      <c r="C18" s="137" t="s">
        <v>119</v>
      </c>
      <c r="D18" s="17" t="s">
        <v>25</v>
      </c>
      <c r="E18" s="17" t="s">
        <v>12</v>
      </c>
      <c r="F18" s="16" t="s">
        <v>24</v>
      </c>
      <c r="G18" s="50" t="s">
        <v>111</v>
      </c>
      <c r="H18" s="54">
        <v>42</v>
      </c>
      <c r="I18" s="54">
        <v>90</v>
      </c>
      <c r="J18" s="102">
        <v>90</v>
      </c>
      <c r="K18" s="99">
        <v>0.1</v>
      </c>
      <c r="L18" s="19">
        <f t="shared" si="0"/>
        <v>9</v>
      </c>
      <c r="M18" s="191"/>
      <c r="N18" s="9"/>
      <c r="O18" s="20">
        <v>90</v>
      </c>
      <c r="P18" s="55">
        <v>90</v>
      </c>
      <c r="Q18" s="102">
        <v>90</v>
      </c>
    </row>
    <row r="19" spans="1:17" s="23" customFormat="1" ht="13.5" thickBot="1">
      <c r="A19" s="189"/>
      <c r="B19" s="197"/>
      <c r="C19" s="192" t="s">
        <v>86</v>
      </c>
      <c r="D19" s="193"/>
      <c r="E19" s="193"/>
      <c r="F19" s="193"/>
      <c r="G19" s="194"/>
      <c r="H19" s="69"/>
      <c r="I19" s="82">
        <f aca="true" t="shared" si="1" ref="I19:Q19">SUM(I16:I18)</f>
        <v>1660</v>
      </c>
      <c r="J19" s="82">
        <f t="shared" si="1"/>
        <v>1660</v>
      </c>
      <c r="K19" s="96">
        <f t="shared" si="1"/>
        <v>0.30000000000000004</v>
      </c>
      <c r="L19" s="57">
        <f t="shared" si="1"/>
        <v>166</v>
      </c>
      <c r="M19" s="57">
        <f t="shared" si="1"/>
        <v>0</v>
      </c>
      <c r="N19" s="57">
        <f t="shared" si="1"/>
        <v>0</v>
      </c>
      <c r="O19" s="57">
        <f t="shared" si="1"/>
        <v>1895</v>
      </c>
      <c r="P19" s="58">
        <f t="shared" si="1"/>
        <v>2140</v>
      </c>
      <c r="Q19" s="82">
        <f t="shared" si="1"/>
        <v>1581.0258000000001</v>
      </c>
    </row>
    <row r="20" spans="1:17" s="5" customFormat="1" ht="26.25" thickBot="1">
      <c r="A20" s="106" t="s">
        <v>15</v>
      </c>
      <c r="B20" s="133" t="s">
        <v>87</v>
      </c>
      <c r="C20" s="48" t="s">
        <v>102</v>
      </c>
      <c r="D20" s="35" t="s">
        <v>19</v>
      </c>
      <c r="E20" s="35" t="s">
        <v>2</v>
      </c>
      <c r="F20" s="36" t="s">
        <v>26</v>
      </c>
      <c r="G20" s="49" t="s">
        <v>111</v>
      </c>
      <c r="H20" s="51">
        <v>412.8</v>
      </c>
      <c r="I20" s="51">
        <v>400</v>
      </c>
      <c r="J20" s="100">
        <v>200</v>
      </c>
      <c r="K20" s="93">
        <v>0.1</v>
      </c>
      <c r="L20" s="38">
        <f>K20*J20</f>
        <v>20</v>
      </c>
      <c r="M20" s="39" t="s">
        <v>54</v>
      </c>
      <c r="N20" s="44"/>
      <c r="O20" s="37">
        <v>650</v>
      </c>
      <c r="P20" s="41">
        <v>0</v>
      </c>
      <c r="Q20" s="100">
        <v>199.996</v>
      </c>
    </row>
    <row r="21" spans="1:17" s="5" customFormat="1" ht="39" thickBot="1">
      <c r="A21" s="106" t="s">
        <v>16</v>
      </c>
      <c r="B21" s="133" t="s">
        <v>121</v>
      </c>
      <c r="C21" s="48" t="s">
        <v>102</v>
      </c>
      <c r="D21" s="35" t="s">
        <v>19</v>
      </c>
      <c r="E21" s="35" t="s">
        <v>2</v>
      </c>
      <c r="F21" s="36" t="s">
        <v>27</v>
      </c>
      <c r="G21" s="49" t="s">
        <v>111</v>
      </c>
      <c r="H21" s="52">
        <v>95.02</v>
      </c>
      <c r="I21" s="52">
        <v>200</v>
      </c>
      <c r="J21" s="100">
        <v>200</v>
      </c>
      <c r="K21" s="93">
        <v>0.1</v>
      </c>
      <c r="L21" s="38">
        <f>K21*J21</f>
        <v>20</v>
      </c>
      <c r="M21" s="42"/>
      <c r="N21" s="43"/>
      <c r="O21" s="37">
        <v>300</v>
      </c>
      <c r="P21" s="41">
        <v>0</v>
      </c>
      <c r="Q21" s="100">
        <v>199.84176</v>
      </c>
    </row>
    <row r="22" spans="1:17" s="5" customFormat="1" ht="13.5" customHeight="1" thickBot="1">
      <c r="A22" s="232" t="s">
        <v>17</v>
      </c>
      <c r="B22" s="195" t="s">
        <v>88</v>
      </c>
      <c r="C22" s="209" t="s">
        <v>102</v>
      </c>
      <c r="D22" s="64" t="s">
        <v>19</v>
      </c>
      <c r="E22" s="64" t="s">
        <v>2</v>
      </c>
      <c r="F22" s="65" t="s">
        <v>28</v>
      </c>
      <c r="G22" s="66" t="s">
        <v>112</v>
      </c>
      <c r="H22" s="67">
        <v>7</v>
      </c>
      <c r="I22" s="67"/>
      <c r="J22" s="101">
        <v>8.7</v>
      </c>
      <c r="K22" s="93">
        <v>0.1</v>
      </c>
      <c r="L22" s="38">
        <f>K22*J22</f>
        <v>0.87</v>
      </c>
      <c r="M22" s="39" t="s">
        <v>51</v>
      </c>
      <c r="N22" s="44"/>
      <c r="O22" s="37">
        <v>100</v>
      </c>
      <c r="P22" s="41">
        <v>0</v>
      </c>
      <c r="Q22" s="101">
        <v>8.7</v>
      </c>
    </row>
    <row r="23" spans="1:17" s="5" customFormat="1" ht="13.5" thickBot="1">
      <c r="A23" s="233"/>
      <c r="B23" s="196"/>
      <c r="C23" s="210"/>
      <c r="D23" s="142" t="s">
        <v>19</v>
      </c>
      <c r="E23" s="142" t="s">
        <v>2</v>
      </c>
      <c r="F23" s="143" t="s">
        <v>28</v>
      </c>
      <c r="G23" s="144" t="s">
        <v>111</v>
      </c>
      <c r="H23" s="145"/>
      <c r="I23" s="145">
        <v>100</v>
      </c>
      <c r="J23" s="146">
        <v>100</v>
      </c>
      <c r="K23" s="93"/>
      <c r="L23" s="38"/>
      <c r="M23" s="39"/>
      <c r="N23" s="44"/>
      <c r="O23" s="37"/>
      <c r="P23" s="41"/>
      <c r="Q23" s="146">
        <v>97.1</v>
      </c>
    </row>
    <row r="24" spans="1:17" s="5" customFormat="1" ht="13.5" thickBot="1">
      <c r="A24" s="234"/>
      <c r="B24" s="197"/>
      <c r="C24" s="198" t="s">
        <v>86</v>
      </c>
      <c r="D24" s="199"/>
      <c r="E24" s="199"/>
      <c r="F24" s="199"/>
      <c r="G24" s="200"/>
      <c r="H24" s="131"/>
      <c r="I24" s="132">
        <f>SUM(I22:I23)</f>
        <v>100</v>
      </c>
      <c r="J24" s="132">
        <f>SUM(J22:J23)</f>
        <v>108.7</v>
      </c>
      <c r="K24" s="93"/>
      <c r="L24" s="38"/>
      <c r="M24" s="39"/>
      <c r="N24" s="44"/>
      <c r="O24" s="37"/>
      <c r="P24" s="41"/>
      <c r="Q24" s="132">
        <f>SUM(Q22:Q23)</f>
        <v>105.8</v>
      </c>
    </row>
    <row r="25" spans="1:17" s="5" customFormat="1" ht="17.25" customHeight="1" thickBot="1">
      <c r="A25" s="106" t="s">
        <v>13</v>
      </c>
      <c r="B25" s="133" t="s">
        <v>89</v>
      </c>
      <c r="C25" s="48" t="s">
        <v>102</v>
      </c>
      <c r="D25" s="35" t="s">
        <v>19</v>
      </c>
      <c r="E25" s="35" t="s">
        <v>2</v>
      </c>
      <c r="F25" s="36" t="s">
        <v>29</v>
      </c>
      <c r="G25" s="49" t="s">
        <v>111</v>
      </c>
      <c r="H25" s="51">
        <v>113.5</v>
      </c>
      <c r="I25" s="51">
        <v>300</v>
      </c>
      <c r="J25" s="100">
        <v>2051.01537</v>
      </c>
      <c r="K25" s="93">
        <v>0.1</v>
      </c>
      <c r="L25" s="38">
        <f>K25*J25</f>
        <v>205.101537</v>
      </c>
      <c r="M25" s="39" t="s">
        <v>51</v>
      </c>
      <c r="N25" s="44"/>
      <c r="O25" s="37">
        <v>350</v>
      </c>
      <c r="P25" s="41">
        <v>0</v>
      </c>
      <c r="Q25" s="100">
        <v>2027.17161</v>
      </c>
    </row>
    <row r="26" spans="1:17" s="5" customFormat="1" ht="13.5" thickBot="1">
      <c r="A26" s="206">
        <v>9</v>
      </c>
      <c r="B26" s="195" t="s">
        <v>90</v>
      </c>
      <c r="C26" s="209" t="s">
        <v>102</v>
      </c>
      <c r="D26" s="64" t="s">
        <v>19</v>
      </c>
      <c r="E26" s="64" t="s">
        <v>2</v>
      </c>
      <c r="F26" s="65" t="s">
        <v>30</v>
      </c>
      <c r="G26" s="66" t="s">
        <v>111</v>
      </c>
      <c r="H26" s="67">
        <v>217.11</v>
      </c>
      <c r="I26" s="67">
        <v>300</v>
      </c>
      <c r="J26" s="101">
        <v>295</v>
      </c>
      <c r="K26" s="93">
        <v>0.1</v>
      </c>
      <c r="L26" s="38">
        <f>K26*J26</f>
        <v>29.5</v>
      </c>
      <c r="M26" s="39" t="s">
        <v>56</v>
      </c>
      <c r="N26" s="44"/>
      <c r="O26" s="37">
        <v>600</v>
      </c>
      <c r="P26" s="41">
        <v>0</v>
      </c>
      <c r="Q26" s="101">
        <v>294.984</v>
      </c>
    </row>
    <row r="27" spans="1:17" s="5" customFormat="1" ht="13.5" thickBot="1">
      <c r="A27" s="207"/>
      <c r="B27" s="196"/>
      <c r="C27" s="210"/>
      <c r="D27" s="142" t="s">
        <v>19</v>
      </c>
      <c r="E27" s="142" t="s">
        <v>2</v>
      </c>
      <c r="F27" s="143" t="s">
        <v>30</v>
      </c>
      <c r="G27" s="144" t="s">
        <v>112</v>
      </c>
      <c r="H27" s="145"/>
      <c r="I27" s="145"/>
      <c r="J27" s="146">
        <v>5</v>
      </c>
      <c r="K27" s="93"/>
      <c r="L27" s="38"/>
      <c r="M27" s="39"/>
      <c r="N27" s="44"/>
      <c r="O27" s="37"/>
      <c r="P27" s="41"/>
      <c r="Q27" s="146">
        <v>5</v>
      </c>
    </row>
    <row r="28" spans="1:17" s="5" customFormat="1" ht="27.75" customHeight="1" thickBot="1">
      <c r="A28" s="208"/>
      <c r="B28" s="197"/>
      <c r="C28" s="198" t="s">
        <v>86</v>
      </c>
      <c r="D28" s="199"/>
      <c r="E28" s="199"/>
      <c r="F28" s="199"/>
      <c r="G28" s="200"/>
      <c r="H28" s="131"/>
      <c r="I28" s="132">
        <f>SUM(I26:I27)</f>
        <v>300</v>
      </c>
      <c r="J28" s="132">
        <f>SUM(J26:J27)</f>
        <v>300</v>
      </c>
      <c r="K28" s="93"/>
      <c r="L28" s="38"/>
      <c r="M28" s="39"/>
      <c r="N28" s="44"/>
      <c r="O28" s="37"/>
      <c r="P28" s="41"/>
      <c r="Q28" s="132">
        <f>SUM(Q26:Q27)</f>
        <v>299.984</v>
      </c>
    </row>
    <row r="29" spans="1:17" s="5" customFormat="1" ht="28.5" customHeight="1" hidden="1" thickBot="1">
      <c r="A29" s="166"/>
      <c r="B29" s="167"/>
      <c r="C29" s="172"/>
      <c r="D29" s="170"/>
      <c r="E29" s="170"/>
      <c r="F29" s="170"/>
      <c r="G29" s="171"/>
      <c r="H29" s="131"/>
      <c r="I29" s="131">
        <v>1000</v>
      </c>
      <c r="J29" s="132"/>
      <c r="K29" s="93"/>
      <c r="L29" s="38"/>
      <c r="M29" s="39"/>
      <c r="N29" s="44"/>
      <c r="O29" s="37"/>
      <c r="P29" s="41"/>
      <c r="Q29" s="132"/>
    </row>
    <row r="30" spans="1:17" s="5" customFormat="1" ht="20.25" customHeight="1" thickBot="1">
      <c r="A30" s="206">
        <v>10</v>
      </c>
      <c r="B30" s="195" t="s">
        <v>129</v>
      </c>
      <c r="C30" s="209" t="s">
        <v>102</v>
      </c>
      <c r="D30" s="64" t="s">
        <v>19</v>
      </c>
      <c r="E30" s="64" t="s">
        <v>131</v>
      </c>
      <c r="F30" s="65" t="s">
        <v>130</v>
      </c>
      <c r="G30" s="66" t="s">
        <v>111</v>
      </c>
      <c r="H30" s="67">
        <v>217.11</v>
      </c>
      <c r="I30" s="67">
        <v>300</v>
      </c>
      <c r="J30" s="101">
        <v>119.09515</v>
      </c>
      <c r="K30" s="93"/>
      <c r="L30" s="38"/>
      <c r="M30" s="39"/>
      <c r="N30" s="44"/>
      <c r="O30" s="37"/>
      <c r="P30" s="41"/>
      <c r="Q30" s="101">
        <v>119.09515</v>
      </c>
    </row>
    <row r="31" spans="1:17" s="5" customFormat="1" ht="21.75" customHeight="1" thickBot="1">
      <c r="A31" s="207"/>
      <c r="B31" s="196"/>
      <c r="C31" s="210"/>
      <c r="D31" s="142" t="s">
        <v>19</v>
      </c>
      <c r="E31" s="142" t="s">
        <v>117</v>
      </c>
      <c r="F31" s="143" t="s">
        <v>130</v>
      </c>
      <c r="G31" s="144" t="s">
        <v>111</v>
      </c>
      <c r="H31" s="145"/>
      <c r="I31" s="145"/>
      <c r="J31" s="146">
        <v>35.17615</v>
      </c>
      <c r="K31" s="93"/>
      <c r="L31" s="38"/>
      <c r="M31" s="39"/>
      <c r="N31" s="44"/>
      <c r="O31" s="37"/>
      <c r="P31" s="41"/>
      <c r="Q31" s="146">
        <v>35.17615</v>
      </c>
    </row>
    <row r="32" spans="1:17" s="5" customFormat="1" ht="21.75" customHeight="1" thickBot="1">
      <c r="A32" s="208"/>
      <c r="B32" s="197"/>
      <c r="C32" s="198" t="s">
        <v>86</v>
      </c>
      <c r="D32" s="199"/>
      <c r="E32" s="199"/>
      <c r="F32" s="199"/>
      <c r="G32" s="200"/>
      <c r="H32" s="131"/>
      <c r="I32" s="132">
        <f>SUM(I30:I31)</f>
        <v>300</v>
      </c>
      <c r="J32" s="132">
        <f>SUM(J30:J31)</f>
        <v>154.2713</v>
      </c>
      <c r="K32" s="93"/>
      <c r="L32" s="38"/>
      <c r="M32" s="39"/>
      <c r="N32" s="44"/>
      <c r="O32" s="37"/>
      <c r="P32" s="41"/>
      <c r="Q32" s="132">
        <f>SUM(Q30:Q31)</f>
        <v>154.2713</v>
      </c>
    </row>
    <row r="33" spans="1:17" s="5" customFormat="1" ht="26.25" thickBot="1">
      <c r="A33" s="47">
        <v>11</v>
      </c>
      <c r="B33" s="133" t="s">
        <v>94</v>
      </c>
      <c r="C33" s="48" t="s">
        <v>119</v>
      </c>
      <c r="D33" s="35" t="s">
        <v>25</v>
      </c>
      <c r="E33" s="35" t="s">
        <v>14</v>
      </c>
      <c r="F33" s="36" t="s">
        <v>31</v>
      </c>
      <c r="G33" s="49" t="s">
        <v>111</v>
      </c>
      <c r="H33" s="51">
        <v>271.2</v>
      </c>
      <c r="I33" s="51">
        <v>200</v>
      </c>
      <c r="J33" s="100">
        <v>417.64</v>
      </c>
      <c r="K33" s="93">
        <v>0.1</v>
      </c>
      <c r="L33" s="38">
        <f>K33*J33</f>
        <v>41.764</v>
      </c>
      <c r="M33" s="39" t="s">
        <v>52</v>
      </c>
      <c r="N33" s="44"/>
      <c r="O33" s="37">
        <v>0</v>
      </c>
      <c r="P33" s="41">
        <v>0</v>
      </c>
      <c r="Q33" s="100">
        <v>417.64</v>
      </c>
    </row>
    <row r="34" spans="1:17" s="5" customFormat="1" ht="13.5" thickBot="1">
      <c r="A34" s="47"/>
      <c r="B34" s="133"/>
      <c r="C34" s="48"/>
      <c r="D34" s="35" t="s">
        <v>25</v>
      </c>
      <c r="E34" s="35" t="s">
        <v>117</v>
      </c>
      <c r="F34" s="36" t="s">
        <v>31</v>
      </c>
      <c r="G34" s="49" t="s">
        <v>111</v>
      </c>
      <c r="H34" s="51"/>
      <c r="I34" s="51"/>
      <c r="J34" s="100">
        <v>2.36</v>
      </c>
      <c r="K34" s="93"/>
      <c r="L34" s="38"/>
      <c r="M34" s="39"/>
      <c r="N34" s="44"/>
      <c r="O34" s="37"/>
      <c r="P34" s="41"/>
      <c r="Q34" s="100">
        <v>2.36</v>
      </c>
    </row>
    <row r="35" spans="1:17" s="5" customFormat="1" ht="13.5" thickBot="1">
      <c r="A35" s="47"/>
      <c r="B35" s="133"/>
      <c r="C35" s="48"/>
      <c r="D35" s="181" t="s">
        <v>128</v>
      </c>
      <c r="E35" s="35"/>
      <c r="F35" s="36"/>
      <c r="G35" s="49"/>
      <c r="H35" s="51"/>
      <c r="I35" s="51"/>
      <c r="J35" s="100">
        <f>J33+J34</f>
        <v>420</v>
      </c>
      <c r="K35" s="93"/>
      <c r="L35" s="38"/>
      <c r="M35" s="39"/>
      <c r="N35" s="44"/>
      <c r="O35" s="37"/>
      <c r="P35" s="41"/>
      <c r="Q35" s="100">
        <f>Q33+Q34</f>
        <v>420</v>
      </c>
    </row>
    <row r="36" spans="1:17" s="5" customFormat="1" ht="21" customHeight="1" thickBot="1">
      <c r="A36" s="47">
        <v>12</v>
      </c>
      <c r="B36" s="133" t="s">
        <v>91</v>
      </c>
      <c r="C36" s="48" t="s">
        <v>119</v>
      </c>
      <c r="D36" s="35" t="s">
        <v>25</v>
      </c>
      <c r="E36" s="35" t="s">
        <v>12</v>
      </c>
      <c r="F36" s="36" t="s">
        <v>32</v>
      </c>
      <c r="G36" s="49" t="s">
        <v>111</v>
      </c>
      <c r="H36" s="51">
        <v>100</v>
      </c>
      <c r="I36" s="51">
        <v>100</v>
      </c>
      <c r="J36" s="100">
        <v>307.5</v>
      </c>
      <c r="K36" s="93">
        <v>0.1</v>
      </c>
      <c r="L36" s="38">
        <f>K36*J36</f>
        <v>30.75</v>
      </c>
      <c r="M36" s="39" t="s">
        <v>55</v>
      </c>
      <c r="N36" s="44"/>
      <c r="O36" s="37">
        <v>0</v>
      </c>
      <c r="P36" s="41">
        <v>0</v>
      </c>
      <c r="Q36" s="100">
        <v>247.54958</v>
      </c>
    </row>
    <row r="37" spans="1:17" s="5" customFormat="1" ht="30.75" customHeight="1" thickBot="1">
      <c r="A37" s="47">
        <v>13</v>
      </c>
      <c r="B37" s="133" t="s">
        <v>114</v>
      </c>
      <c r="C37" s="48" t="s">
        <v>34</v>
      </c>
      <c r="D37" s="35" t="s">
        <v>22</v>
      </c>
      <c r="E37" s="35" t="s">
        <v>4</v>
      </c>
      <c r="F37" s="36" t="s">
        <v>33</v>
      </c>
      <c r="G37" s="49" t="s">
        <v>112</v>
      </c>
      <c r="H37" s="52">
        <v>25</v>
      </c>
      <c r="I37" s="52">
        <v>30</v>
      </c>
      <c r="J37" s="100">
        <v>30</v>
      </c>
      <c r="K37" s="93">
        <v>0.1</v>
      </c>
      <c r="L37" s="42">
        <f>K37*J37</f>
        <v>3</v>
      </c>
      <c r="M37" s="46"/>
      <c r="N37" s="43"/>
      <c r="O37" s="37">
        <v>130</v>
      </c>
      <c r="P37" s="41">
        <v>0</v>
      </c>
      <c r="Q37" s="100">
        <v>29.96189</v>
      </c>
    </row>
    <row r="38" spans="1:17" s="5" customFormat="1" ht="27.75" customHeight="1" thickBot="1">
      <c r="A38" s="47">
        <v>14</v>
      </c>
      <c r="B38" s="133" t="s">
        <v>92</v>
      </c>
      <c r="C38" s="48" t="s">
        <v>34</v>
      </c>
      <c r="D38" s="35" t="s">
        <v>22</v>
      </c>
      <c r="E38" s="35" t="s">
        <v>8</v>
      </c>
      <c r="F38" s="36" t="s">
        <v>35</v>
      </c>
      <c r="G38" s="49" t="s">
        <v>112</v>
      </c>
      <c r="H38" s="51">
        <v>45</v>
      </c>
      <c r="I38" s="51">
        <v>50</v>
      </c>
      <c r="J38" s="100">
        <v>50</v>
      </c>
      <c r="K38" s="93"/>
      <c r="L38" s="39"/>
      <c r="M38" s="39"/>
      <c r="N38" s="44"/>
      <c r="O38" s="37">
        <v>100</v>
      </c>
      <c r="P38" s="41">
        <v>131</v>
      </c>
      <c r="Q38" s="100">
        <v>47.9886</v>
      </c>
    </row>
    <row r="39" spans="1:17" s="5" customFormat="1" ht="25.5">
      <c r="A39" s="220">
        <v>15</v>
      </c>
      <c r="B39" s="195" t="s">
        <v>106</v>
      </c>
      <c r="C39" s="92" t="s">
        <v>102</v>
      </c>
      <c r="D39" s="64" t="s">
        <v>19</v>
      </c>
      <c r="E39" s="64" t="s">
        <v>4</v>
      </c>
      <c r="F39" s="65" t="s">
        <v>36</v>
      </c>
      <c r="G39" s="66" t="s">
        <v>111</v>
      </c>
      <c r="H39" s="67">
        <v>0</v>
      </c>
      <c r="I39" s="67">
        <v>100</v>
      </c>
      <c r="J39" s="101">
        <v>100</v>
      </c>
      <c r="K39" s="94">
        <v>0.1</v>
      </c>
      <c r="L39" s="75">
        <f>K39*J39</f>
        <v>10</v>
      </c>
      <c r="M39" s="190"/>
      <c r="N39" s="76"/>
      <c r="O39" s="77">
        <v>0</v>
      </c>
      <c r="P39" s="78">
        <v>0</v>
      </c>
      <c r="Q39" s="101">
        <v>99.99955</v>
      </c>
    </row>
    <row r="40" spans="1:17" s="5" customFormat="1" ht="12.75">
      <c r="A40" s="221"/>
      <c r="B40" s="196"/>
      <c r="C40" s="136" t="s">
        <v>119</v>
      </c>
      <c r="D40" s="17" t="s">
        <v>25</v>
      </c>
      <c r="E40" s="17" t="s">
        <v>4</v>
      </c>
      <c r="F40" s="16" t="s">
        <v>36</v>
      </c>
      <c r="G40" s="50" t="s">
        <v>111</v>
      </c>
      <c r="H40" s="53">
        <v>13.5</v>
      </c>
      <c r="I40" s="53">
        <v>11.5</v>
      </c>
      <c r="J40" s="102">
        <v>11.5</v>
      </c>
      <c r="K40" s="95">
        <v>0.1</v>
      </c>
      <c r="L40" s="18">
        <f>K40*J40</f>
        <v>1.1500000000000001</v>
      </c>
      <c r="M40" s="191"/>
      <c r="N40" s="9"/>
      <c r="O40" s="20">
        <v>0</v>
      </c>
      <c r="P40" s="55">
        <v>0</v>
      </c>
      <c r="Q40" s="102">
        <v>8.5</v>
      </c>
    </row>
    <row r="41" spans="1:17" s="5" customFormat="1" ht="13.5" thickBot="1">
      <c r="A41" s="222"/>
      <c r="B41" s="197"/>
      <c r="C41" s="192" t="s">
        <v>86</v>
      </c>
      <c r="D41" s="193"/>
      <c r="E41" s="193"/>
      <c r="F41" s="193"/>
      <c r="G41" s="194"/>
      <c r="H41" s="69"/>
      <c r="I41" s="82">
        <f aca="true" t="shared" si="2" ref="I41:Q41">SUM(I39:I40)</f>
        <v>111.5</v>
      </c>
      <c r="J41" s="82">
        <f t="shared" si="2"/>
        <v>111.5</v>
      </c>
      <c r="K41" s="96">
        <f t="shared" si="2"/>
        <v>0.2</v>
      </c>
      <c r="L41" s="57">
        <f t="shared" si="2"/>
        <v>11.15</v>
      </c>
      <c r="M41" s="57">
        <f t="shared" si="2"/>
        <v>0</v>
      </c>
      <c r="N41" s="57">
        <f t="shared" si="2"/>
        <v>0</v>
      </c>
      <c r="O41" s="57">
        <f t="shared" si="2"/>
        <v>0</v>
      </c>
      <c r="P41" s="58">
        <f t="shared" si="2"/>
        <v>0</v>
      </c>
      <c r="Q41" s="82">
        <f t="shared" si="2"/>
        <v>108.49955</v>
      </c>
    </row>
    <row r="42" spans="1:17" s="5" customFormat="1" ht="13.5" customHeight="1" thickBot="1">
      <c r="A42" s="206">
        <v>16</v>
      </c>
      <c r="B42" s="195" t="s">
        <v>103</v>
      </c>
      <c r="C42" s="201" t="s">
        <v>102</v>
      </c>
      <c r="D42" s="64" t="s">
        <v>19</v>
      </c>
      <c r="E42" s="64" t="s">
        <v>8</v>
      </c>
      <c r="F42" s="65" t="s">
        <v>37</v>
      </c>
      <c r="G42" s="66" t="s">
        <v>112</v>
      </c>
      <c r="H42" s="67">
        <v>20</v>
      </c>
      <c r="I42" s="67"/>
      <c r="J42" s="101">
        <v>136.7121</v>
      </c>
      <c r="K42" s="93"/>
      <c r="L42" s="39"/>
      <c r="M42" s="39"/>
      <c r="N42" s="44"/>
      <c r="O42" s="37">
        <v>350</v>
      </c>
      <c r="P42" s="41">
        <v>295</v>
      </c>
      <c r="Q42" s="101">
        <v>136.7081</v>
      </c>
    </row>
    <row r="43" spans="1:17" s="5" customFormat="1" ht="13.5" thickBot="1">
      <c r="A43" s="207"/>
      <c r="B43" s="196"/>
      <c r="C43" s="202"/>
      <c r="D43" s="142" t="s">
        <v>19</v>
      </c>
      <c r="E43" s="142" t="s">
        <v>8</v>
      </c>
      <c r="F43" s="143" t="s">
        <v>37</v>
      </c>
      <c r="G43" s="144" t="s">
        <v>111</v>
      </c>
      <c r="H43" s="145"/>
      <c r="I43" s="145"/>
      <c r="J43" s="146">
        <v>8.2879</v>
      </c>
      <c r="K43" s="93"/>
      <c r="L43" s="39"/>
      <c r="M43" s="39"/>
      <c r="N43" s="44"/>
      <c r="O43" s="37"/>
      <c r="P43" s="41"/>
      <c r="Q43" s="146">
        <v>8.2879</v>
      </c>
    </row>
    <row r="44" spans="1:17" s="5" customFormat="1" ht="13.5" thickBot="1">
      <c r="A44" s="207"/>
      <c r="B44" s="196"/>
      <c r="C44" s="137" t="s">
        <v>34</v>
      </c>
      <c r="D44" s="17" t="s">
        <v>22</v>
      </c>
      <c r="E44" s="17" t="s">
        <v>8</v>
      </c>
      <c r="F44" s="16" t="s">
        <v>37</v>
      </c>
      <c r="G44" s="50" t="s">
        <v>112</v>
      </c>
      <c r="H44" s="53"/>
      <c r="I44" s="53"/>
      <c r="J44" s="102">
        <v>90</v>
      </c>
      <c r="K44" s="93"/>
      <c r="L44" s="39"/>
      <c r="M44" s="39"/>
      <c r="N44" s="44"/>
      <c r="O44" s="37"/>
      <c r="P44" s="41"/>
      <c r="Q44" s="102">
        <v>18</v>
      </c>
    </row>
    <row r="45" spans="1:17" s="5" customFormat="1" ht="13.5" thickBot="1">
      <c r="A45" s="207"/>
      <c r="B45" s="196"/>
      <c r="C45" s="137" t="s">
        <v>119</v>
      </c>
      <c r="D45" s="17" t="s">
        <v>25</v>
      </c>
      <c r="E45" s="17" t="s">
        <v>8</v>
      </c>
      <c r="F45" s="16" t="s">
        <v>37</v>
      </c>
      <c r="G45" s="50" t="s">
        <v>111</v>
      </c>
      <c r="H45" s="53"/>
      <c r="I45" s="53"/>
      <c r="J45" s="102">
        <v>60</v>
      </c>
      <c r="K45" s="93"/>
      <c r="L45" s="39"/>
      <c r="M45" s="39"/>
      <c r="N45" s="44"/>
      <c r="O45" s="37"/>
      <c r="P45" s="41"/>
      <c r="Q45" s="102">
        <v>0</v>
      </c>
    </row>
    <row r="46" spans="1:17" s="5" customFormat="1" ht="13.5" thickBot="1">
      <c r="A46" s="208"/>
      <c r="B46" s="197"/>
      <c r="C46" s="198" t="s">
        <v>86</v>
      </c>
      <c r="D46" s="199"/>
      <c r="E46" s="199"/>
      <c r="F46" s="199"/>
      <c r="G46" s="200"/>
      <c r="H46" s="131"/>
      <c r="I46" s="131">
        <v>295</v>
      </c>
      <c r="J46" s="132">
        <f>SUM(J42:J45)</f>
        <v>295</v>
      </c>
      <c r="K46" s="93"/>
      <c r="L46" s="39"/>
      <c r="M46" s="39"/>
      <c r="N46" s="44"/>
      <c r="O46" s="37"/>
      <c r="P46" s="41"/>
      <c r="Q46" s="132">
        <f>SUM(Q42:Q45)</f>
        <v>162.996</v>
      </c>
    </row>
    <row r="47" spans="1:17" s="5" customFormat="1" ht="27.75" customHeight="1" thickBot="1">
      <c r="A47" s="47">
        <v>17</v>
      </c>
      <c r="B47" s="134" t="s">
        <v>93</v>
      </c>
      <c r="C47" s="48" t="s">
        <v>65</v>
      </c>
      <c r="D47" s="70" t="s">
        <v>47</v>
      </c>
      <c r="E47" s="70" t="s">
        <v>48</v>
      </c>
      <c r="F47" s="71" t="s">
        <v>38</v>
      </c>
      <c r="G47" s="72" t="s">
        <v>115</v>
      </c>
      <c r="H47" s="52">
        <v>0</v>
      </c>
      <c r="I47" s="52">
        <v>1000</v>
      </c>
      <c r="J47" s="100">
        <v>1000</v>
      </c>
      <c r="K47" s="97"/>
      <c r="L47" s="73"/>
      <c r="M47" s="73"/>
      <c r="N47" s="73"/>
      <c r="O47" s="37">
        <v>0</v>
      </c>
      <c r="P47" s="41">
        <v>0</v>
      </c>
      <c r="Q47" s="100">
        <v>995</v>
      </c>
    </row>
    <row r="48" spans="1:17" s="5" customFormat="1" ht="13.5" thickBot="1">
      <c r="A48" s="206">
        <v>18</v>
      </c>
      <c r="B48" s="195" t="s">
        <v>95</v>
      </c>
      <c r="C48" s="138" t="s">
        <v>34</v>
      </c>
      <c r="D48" s="147" t="s">
        <v>22</v>
      </c>
      <c r="E48" s="147" t="s">
        <v>6</v>
      </c>
      <c r="F48" s="148" t="s">
        <v>39</v>
      </c>
      <c r="G48" s="149" t="s">
        <v>112</v>
      </c>
      <c r="H48" s="124">
        <v>2170</v>
      </c>
      <c r="I48" s="124">
        <v>2000</v>
      </c>
      <c r="J48" s="153">
        <v>208</v>
      </c>
      <c r="K48" s="93">
        <v>0.1</v>
      </c>
      <c r="L48" s="42">
        <f>K48*J48</f>
        <v>20.8</v>
      </c>
      <c r="M48" s="46"/>
      <c r="N48" s="43"/>
      <c r="O48" s="37">
        <v>2000</v>
      </c>
      <c r="P48" s="41">
        <v>2000</v>
      </c>
      <c r="Q48" s="153">
        <v>162.81124</v>
      </c>
    </row>
    <row r="49" spans="1:17" s="5" customFormat="1" ht="26.25" thickBot="1">
      <c r="A49" s="207"/>
      <c r="B49" s="196"/>
      <c r="C49" s="137" t="s">
        <v>102</v>
      </c>
      <c r="D49" s="17" t="s">
        <v>19</v>
      </c>
      <c r="E49" s="17" t="s">
        <v>6</v>
      </c>
      <c r="F49" s="16" t="s">
        <v>39</v>
      </c>
      <c r="G49" s="50" t="s">
        <v>111</v>
      </c>
      <c r="H49" s="54"/>
      <c r="I49" s="54"/>
      <c r="J49" s="102">
        <v>1053.11</v>
      </c>
      <c r="K49" s="93"/>
      <c r="L49" s="42"/>
      <c r="M49" s="46"/>
      <c r="N49" s="43"/>
      <c r="O49" s="37"/>
      <c r="P49" s="41"/>
      <c r="Q49" s="102">
        <v>1053.10931</v>
      </c>
    </row>
    <row r="50" spans="1:17" s="5" customFormat="1" ht="13.5" thickBot="1">
      <c r="A50" s="207"/>
      <c r="B50" s="196"/>
      <c r="C50" s="151" t="s">
        <v>119</v>
      </c>
      <c r="D50" s="139" t="s">
        <v>25</v>
      </c>
      <c r="E50" s="139" t="s">
        <v>6</v>
      </c>
      <c r="F50" s="140" t="s">
        <v>39</v>
      </c>
      <c r="G50" s="141" t="s">
        <v>111</v>
      </c>
      <c r="H50" s="152"/>
      <c r="I50" s="152"/>
      <c r="J50" s="154">
        <v>560.98</v>
      </c>
      <c r="K50" s="93"/>
      <c r="L50" s="42"/>
      <c r="M50" s="46"/>
      <c r="N50" s="43"/>
      <c r="O50" s="37"/>
      <c r="P50" s="41"/>
      <c r="Q50" s="154">
        <v>560.53674</v>
      </c>
    </row>
    <row r="51" spans="1:17" s="5" customFormat="1" ht="13.5" thickBot="1">
      <c r="A51" s="207"/>
      <c r="B51" s="196"/>
      <c r="C51" s="137" t="s">
        <v>65</v>
      </c>
      <c r="D51" s="17" t="s">
        <v>47</v>
      </c>
      <c r="E51" s="17" t="s">
        <v>48</v>
      </c>
      <c r="F51" s="16" t="s">
        <v>39</v>
      </c>
      <c r="G51" s="50" t="s">
        <v>115</v>
      </c>
      <c r="H51" s="54"/>
      <c r="I51" s="54"/>
      <c r="J51" s="102">
        <v>386.91</v>
      </c>
      <c r="K51" s="93"/>
      <c r="L51" s="42"/>
      <c r="M51" s="46"/>
      <c r="N51" s="43"/>
      <c r="O51" s="37"/>
      <c r="P51" s="41"/>
      <c r="Q51" s="102">
        <v>386.65648</v>
      </c>
    </row>
    <row r="52" spans="1:17" s="5" customFormat="1" ht="13.5" thickBot="1">
      <c r="A52" s="208"/>
      <c r="B52" s="197"/>
      <c r="C52" s="198" t="s">
        <v>86</v>
      </c>
      <c r="D52" s="199"/>
      <c r="E52" s="199"/>
      <c r="F52" s="199"/>
      <c r="G52" s="200"/>
      <c r="H52" s="131"/>
      <c r="I52" s="132">
        <f>SUM(I48:I51)</f>
        <v>2000</v>
      </c>
      <c r="J52" s="132">
        <f>SUM(J48:J51)</f>
        <v>2209</v>
      </c>
      <c r="K52" s="132">
        <f aca="true" t="shared" si="3" ref="K52:Q52">SUM(K48:K51)</f>
        <v>0.1</v>
      </c>
      <c r="L52" s="132">
        <f t="shared" si="3"/>
        <v>20.8</v>
      </c>
      <c r="M52" s="132">
        <f t="shared" si="3"/>
        <v>0</v>
      </c>
      <c r="N52" s="132">
        <f t="shared" si="3"/>
        <v>0</v>
      </c>
      <c r="O52" s="132">
        <f t="shared" si="3"/>
        <v>2000</v>
      </c>
      <c r="P52" s="132">
        <f t="shared" si="3"/>
        <v>2000</v>
      </c>
      <c r="Q52" s="132">
        <f t="shared" si="3"/>
        <v>2163.11377</v>
      </c>
    </row>
    <row r="53" spans="1:17" s="5" customFormat="1" ht="13.5" thickBot="1">
      <c r="A53" s="206">
        <v>19</v>
      </c>
      <c r="B53" s="195" t="s">
        <v>104</v>
      </c>
      <c r="C53" s="138" t="s">
        <v>34</v>
      </c>
      <c r="D53" s="147" t="s">
        <v>22</v>
      </c>
      <c r="E53" s="147" t="s">
        <v>6</v>
      </c>
      <c r="F53" s="148" t="s">
        <v>40</v>
      </c>
      <c r="G53" s="149" t="s">
        <v>112</v>
      </c>
      <c r="H53" s="124">
        <v>412</v>
      </c>
      <c r="I53" s="124">
        <v>2000</v>
      </c>
      <c r="J53" s="153"/>
      <c r="K53" s="93">
        <v>0.1</v>
      </c>
      <c r="L53" s="38">
        <f>K53*J53</f>
        <v>0</v>
      </c>
      <c r="M53" s="46"/>
      <c r="N53" s="43"/>
      <c r="O53" s="37">
        <v>2000</v>
      </c>
      <c r="P53" s="41">
        <v>2000</v>
      </c>
      <c r="Q53" s="153"/>
    </row>
    <row r="54" spans="1:17" s="5" customFormat="1" ht="13.5" thickBot="1">
      <c r="A54" s="207"/>
      <c r="B54" s="196"/>
      <c r="C54" s="151"/>
      <c r="D54" s="139" t="s">
        <v>19</v>
      </c>
      <c r="E54" s="139" t="s">
        <v>6</v>
      </c>
      <c r="F54" s="140" t="s">
        <v>40</v>
      </c>
      <c r="G54" s="141" t="s">
        <v>111</v>
      </c>
      <c r="H54" s="152"/>
      <c r="I54" s="152"/>
      <c r="J54" s="154">
        <v>587.75</v>
      </c>
      <c r="K54" s="93"/>
      <c r="L54" s="38"/>
      <c r="M54" s="46"/>
      <c r="N54" s="43"/>
      <c r="O54" s="37"/>
      <c r="P54" s="41"/>
      <c r="Q54" s="154">
        <v>585.80975</v>
      </c>
    </row>
    <row r="55" spans="1:17" s="5" customFormat="1" ht="13.5" thickBot="1">
      <c r="A55" s="207"/>
      <c r="B55" s="196"/>
      <c r="C55" s="137" t="s">
        <v>65</v>
      </c>
      <c r="D55" s="17" t="s">
        <v>47</v>
      </c>
      <c r="E55" s="17" t="s">
        <v>48</v>
      </c>
      <c r="F55" s="16" t="s">
        <v>40</v>
      </c>
      <c r="G55" s="50" t="s">
        <v>115</v>
      </c>
      <c r="H55" s="54"/>
      <c r="I55" s="54"/>
      <c r="J55" s="102">
        <v>4822</v>
      </c>
      <c r="K55" s="93"/>
      <c r="L55" s="38"/>
      <c r="M55" s="46"/>
      <c r="N55" s="43"/>
      <c r="O55" s="37"/>
      <c r="P55" s="41"/>
      <c r="Q55" s="102">
        <v>4819.94839</v>
      </c>
    </row>
    <row r="56" spans="1:17" s="5" customFormat="1" ht="13.5" thickBot="1">
      <c r="A56" s="208"/>
      <c r="B56" s="197"/>
      <c r="C56" s="192" t="s">
        <v>86</v>
      </c>
      <c r="D56" s="193"/>
      <c r="E56" s="193"/>
      <c r="F56" s="193"/>
      <c r="G56" s="194"/>
      <c r="H56" s="69"/>
      <c r="I56" s="82">
        <f>SUM(I53:I55)</f>
        <v>2000</v>
      </c>
      <c r="J56" s="82">
        <f>SUM(J53:J55)</f>
        <v>5409.75</v>
      </c>
      <c r="K56" s="93"/>
      <c r="L56" s="38"/>
      <c r="M56" s="46"/>
      <c r="N56" s="43"/>
      <c r="O56" s="37"/>
      <c r="P56" s="41"/>
      <c r="Q56" s="82">
        <f>SUM(Q53:Q55)</f>
        <v>5405.75814</v>
      </c>
    </row>
    <row r="57" spans="1:17" s="5" customFormat="1" ht="15.75" customHeight="1" thickBot="1">
      <c r="A57" s="47">
        <v>20</v>
      </c>
      <c r="B57" s="133" t="s">
        <v>96</v>
      </c>
      <c r="C57" s="48" t="s">
        <v>34</v>
      </c>
      <c r="D57" s="35" t="s">
        <v>22</v>
      </c>
      <c r="E57" s="35" t="s">
        <v>4</v>
      </c>
      <c r="F57" s="36" t="s">
        <v>41</v>
      </c>
      <c r="G57" s="49" t="s">
        <v>112</v>
      </c>
      <c r="H57" s="51">
        <v>100</v>
      </c>
      <c r="I57" s="51">
        <v>110</v>
      </c>
      <c r="J57" s="100">
        <v>110</v>
      </c>
      <c r="K57" s="93">
        <v>0.1</v>
      </c>
      <c r="L57" s="39">
        <f>K57*J57</f>
        <v>11</v>
      </c>
      <c r="M57" s="74"/>
      <c r="N57" s="44"/>
      <c r="O57" s="37">
        <v>120</v>
      </c>
      <c r="P57" s="41">
        <v>0</v>
      </c>
      <c r="Q57" s="100">
        <v>88.5</v>
      </c>
    </row>
    <row r="58" spans="1:17" s="5" customFormat="1" ht="36" customHeight="1" thickBot="1">
      <c r="A58" s="47">
        <v>21</v>
      </c>
      <c r="B58" s="133" t="s">
        <v>122</v>
      </c>
      <c r="C58" s="48" t="s">
        <v>34</v>
      </c>
      <c r="D58" s="35" t="s">
        <v>22</v>
      </c>
      <c r="E58" s="35" t="s">
        <v>9</v>
      </c>
      <c r="F58" s="36" t="s">
        <v>42</v>
      </c>
      <c r="G58" s="49" t="s">
        <v>112</v>
      </c>
      <c r="H58" s="51">
        <v>400</v>
      </c>
      <c r="I58" s="51">
        <v>273</v>
      </c>
      <c r="J58" s="100">
        <v>273</v>
      </c>
      <c r="K58" s="93">
        <v>0.1</v>
      </c>
      <c r="L58" s="39">
        <f>K58*J58</f>
        <v>27.3</v>
      </c>
      <c r="M58" s="39" t="s">
        <v>53</v>
      </c>
      <c r="N58" s="44"/>
      <c r="O58" s="37">
        <v>0</v>
      </c>
      <c r="P58" s="41">
        <v>0</v>
      </c>
      <c r="Q58" s="100">
        <v>260.51568</v>
      </c>
    </row>
    <row r="59" spans="1:17" s="5" customFormat="1" ht="38.25" customHeight="1" thickBot="1">
      <c r="A59" s="47">
        <v>22</v>
      </c>
      <c r="B59" s="133" t="s">
        <v>108</v>
      </c>
      <c r="C59" s="48" t="s">
        <v>34</v>
      </c>
      <c r="D59" s="35" t="s">
        <v>22</v>
      </c>
      <c r="E59" s="35" t="s">
        <v>9</v>
      </c>
      <c r="F59" s="36" t="s">
        <v>43</v>
      </c>
      <c r="G59" s="49" t="s">
        <v>112</v>
      </c>
      <c r="H59" s="51">
        <v>40</v>
      </c>
      <c r="I59" s="51">
        <v>40</v>
      </c>
      <c r="J59" s="100">
        <v>40</v>
      </c>
      <c r="K59" s="93">
        <v>0.1</v>
      </c>
      <c r="L59" s="39">
        <f>K59*J59</f>
        <v>4</v>
      </c>
      <c r="M59" s="74"/>
      <c r="N59" s="44"/>
      <c r="O59" s="37">
        <v>0</v>
      </c>
      <c r="P59" s="41">
        <v>0</v>
      </c>
      <c r="Q59" s="100">
        <v>39.98648</v>
      </c>
    </row>
    <row r="60" spans="1:17" s="5" customFormat="1" ht="15.75" customHeight="1" thickBot="1">
      <c r="A60" s="47">
        <v>23</v>
      </c>
      <c r="B60" s="134" t="s">
        <v>97</v>
      </c>
      <c r="C60" s="48" t="s">
        <v>119</v>
      </c>
      <c r="D60" s="70" t="s">
        <v>25</v>
      </c>
      <c r="E60" s="70" t="s">
        <v>12</v>
      </c>
      <c r="F60" s="71" t="s">
        <v>44</v>
      </c>
      <c r="G60" s="72" t="s">
        <v>113</v>
      </c>
      <c r="H60" s="52">
        <v>0</v>
      </c>
      <c r="I60" s="52">
        <v>580</v>
      </c>
      <c r="J60" s="100">
        <v>100</v>
      </c>
      <c r="K60" s="97"/>
      <c r="L60" s="73"/>
      <c r="M60" s="73"/>
      <c r="N60" s="79"/>
      <c r="O60" s="37">
        <v>715</v>
      </c>
      <c r="P60" s="41">
        <v>715.3</v>
      </c>
      <c r="Q60" s="100">
        <v>0</v>
      </c>
    </row>
    <row r="61" spans="1:17" s="5" customFormat="1" ht="42" customHeight="1" thickBot="1">
      <c r="A61" s="120">
        <v>24</v>
      </c>
      <c r="B61" s="135" t="s">
        <v>116</v>
      </c>
      <c r="C61" s="92" t="s">
        <v>102</v>
      </c>
      <c r="D61" s="121" t="s">
        <v>19</v>
      </c>
      <c r="E61" s="121" t="s">
        <v>2</v>
      </c>
      <c r="F61" s="122" t="s">
        <v>57</v>
      </c>
      <c r="G61" s="123" t="s">
        <v>111</v>
      </c>
      <c r="H61" s="124"/>
      <c r="I61" s="124"/>
      <c r="J61" s="125">
        <v>1325</v>
      </c>
      <c r="K61" s="126"/>
      <c r="L61" s="127"/>
      <c r="M61" s="127"/>
      <c r="N61" s="128"/>
      <c r="O61" s="129"/>
      <c r="P61" s="130"/>
      <c r="Q61" s="125">
        <v>1311.33917</v>
      </c>
    </row>
    <row r="62" spans="1:17" s="5" customFormat="1" ht="15.75" customHeight="1">
      <c r="A62" s="206">
        <v>25</v>
      </c>
      <c r="B62" s="195" t="s">
        <v>107</v>
      </c>
      <c r="C62" s="92" t="s">
        <v>102</v>
      </c>
      <c r="D62" s="64" t="s">
        <v>19</v>
      </c>
      <c r="E62" s="64" t="s">
        <v>4</v>
      </c>
      <c r="F62" s="65" t="s">
        <v>59</v>
      </c>
      <c r="G62" s="66" t="s">
        <v>113</v>
      </c>
      <c r="H62" s="80">
        <v>906</v>
      </c>
      <c r="I62" s="80">
        <v>1032</v>
      </c>
      <c r="J62" s="101">
        <v>1212</v>
      </c>
      <c r="K62" s="98">
        <v>0.1</v>
      </c>
      <c r="L62" s="68">
        <f>K62*J62</f>
        <v>121.2</v>
      </c>
      <c r="M62" s="182"/>
      <c r="N62" s="76"/>
      <c r="O62" s="77">
        <v>1332</v>
      </c>
      <c r="P62" s="78">
        <v>0</v>
      </c>
      <c r="Q62" s="101">
        <v>1190</v>
      </c>
    </row>
    <row r="63" spans="1:17" s="5" customFormat="1" ht="14.25" customHeight="1">
      <c r="A63" s="207"/>
      <c r="B63" s="196"/>
      <c r="C63" s="136" t="s">
        <v>119</v>
      </c>
      <c r="D63" s="17" t="s">
        <v>25</v>
      </c>
      <c r="E63" s="17" t="s">
        <v>4</v>
      </c>
      <c r="F63" s="16" t="s">
        <v>58</v>
      </c>
      <c r="G63" s="50" t="s">
        <v>113</v>
      </c>
      <c r="H63" s="54">
        <v>27</v>
      </c>
      <c r="I63" s="54">
        <v>180</v>
      </c>
      <c r="J63" s="102">
        <v>180</v>
      </c>
      <c r="K63" s="99">
        <v>0.1</v>
      </c>
      <c r="L63" s="19">
        <f>K63*J63</f>
        <v>18</v>
      </c>
      <c r="M63" s="219"/>
      <c r="N63" s="9"/>
      <c r="O63" s="20">
        <v>324</v>
      </c>
      <c r="P63" s="55">
        <v>0</v>
      </c>
      <c r="Q63" s="102">
        <v>36</v>
      </c>
    </row>
    <row r="64" spans="1:17" s="5" customFormat="1" ht="13.5" thickBot="1">
      <c r="A64" s="208"/>
      <c r="B64" s="197"/>
      <c r="C64" s="192" t="s">
        <v>86</v>
      </c>
      <c r="D64" s="193"/>
      <c r="E64" s="193"/>
      <c r="F64" s="193"/>
      <c r="G64" s="194"/>
      <c r="H64" s="81"/>
      <c r="I64" s="82">
        <f aca="true" t="shared" si="4" ref="I64:Q64">SUM(I62:I63)</f>
        <v>1212</v>
      </c>
      <c r="J64" s="82">
        <f t="shared" si="4"/>
        <v>1392</v>
      </c>
      <c r="K64" s="96">
        <f t="shared" si="4"/>
        <v>0.2</v>
      </c>
      <c r="L64" s="56">
        <f t="shared" si="4"/>
        <v>139.2</v>
      </c>
      <c r="M64" s="56">
        <f t="shared" si="4"/>
        <v>0</v>
      </c>
      <c r="N64" s="56">
        <f t="shared" si="4"/>
        <v>0</v>
      </c>
      <c r="O64" s="56">
        <f t="shared" si="4"/>
        <v>1656</v>
      </c>
      <c r="P64" s="82">
        <f t="shared" si="4"/>
        <v>0</v>
      </c>
      <c r="Q64" s="82">
        <f t="shared" si="4"/>
        <v>1226</v>
      </c>
    </row>
    <row r="65" spans="1:17" s="5" customFormat="1" ht="13.5" thickBot="1">
      <c r="A65" s="206">
        <v>26</v>
      </c>
      <c r="B65" s="195" t="s">
        <v>123</v>
      </c>
      <c r="C65" s="201" t="s">
        <v>119</v>
      </c>
      <c r="D65" s="64" t="s">
        <v>25</v>
      </c>
      <c r="E65" s="64" t="s">
        <v>117</v>
      </c>
      <c r="F65" s="65" t="s">
        <v>60</v>
      </c>
      <c r="G65" s="66" t="s">
        <v>111</v>
      </c>
      <c r="H65" s="67">
        <v>80</v>
      </c>
      <c r="I65" s="67"/>
      <c r="J65" s="101">
        <v>22.1</v>
      </c>
      <c r="K65" s="93">
        <v>0.1</v>
      </c>
      <c r="L65" s="45">
        <f>K65*J65</f>
        <v>2.2100000000000004</v>
      </c>
      <c r="M65" s="45" t="s">
        <v>51</v>
      </c>
      <c r="N65" s="44"/>
      <c r="O65" s="37">
        <v>100</v>
      </c>
      <c r="P65" s="41">
        <v>0</v>
      </c>
      <c r="Q65" s="101">
        <v>22.1</v>
      </c>
    </row>
    <row r="66" spans="1:17" s="5" customFormat="1" ht="13.5" thickBot="1">
      <c r="A66" s="207"/>
      <c r="B66" s="196"/>
      <c r="C66" s="202"/>
      <c r="D66" s="142" t="s">
        <v>25</v>
      </c>
      <c r="E66" s="142" t="s">
        <v>14</v>
      </c>
      <c r="F66" s="143" t="s">
        <v>60</v>
      </c>
      <c r="G66" s="144" t="s">
        <v>111</v>
      </c>
      <c r="H66" s="145"/>
      <c r="I66" s="145">
        <v>100</v>
      </c>
      <c r="J66" s="146">
        <v>122.669</v>
      </c>
      <c r="K66" s="93"/>
      <c r="L66" s="45"/>
      <c r="M66" s="45"/>
      <c r="N66" s="44"/>
      <c r="O66" s="37"/>
      <c r="P66" s="41"/>
      <c r="Q66" s="146">
        <v>97.769</v>
      </c>
    </row>
    <row r="67" spans="1:17" s="5" customFormat="1" ht="13.5" thickBot="1">
      <c r="A67" s="208"/>
      <c r="B67" s="197"/>
      <c r="C67" s="198" t="s">
        <v>86</v>
      </c>
      <c r="D67" s="199"/>
      <c r="E67" s="199"/>
      <c r="F67" s="199"/>
      <c r="G67" s="200"/>
      <c r="H67" s="150"/>
      <c r="I67" s="132">
        <f>SUM(I65:I66)</f>
        <v>100</v>
      </c>
      <c r="J67" s="132">
        <f>SUM(J65:J66)</f>
        <v>144.769</v>
      </c>
      <c r="K67" s="93"/>
      <c r="L67" s="45"/>
      <c r="M67" s="45"/>
      <c r="N67" s="44"/>
      <c r="O67" s="37"/>
      <c r="P67" s="41"/>
      <c r="Q67" s="132">
        <f>SUM(Q65:Q66)</f>
        <v>119.869</v>
      </c>
    </row>
    <row r="68" spans="1:17" s="5" customFormat="1" ht="13.5" customHeight="1" thickBot="1">
      <c r="A68" s="206">
        <v>27</v>
      </c>
      <c r="B68" s="195" t="s">
        <v>105</v>
      </c>
      <c r="C68" s="92" t="s">
        <v>34</v>
      </c>
      <c r="D68" s="64" t="s">
        <v>22</v>
      </c>
      <c r="E68" s="64" t="s">
        <v>11</v>
      </c>
      <c r="F68" s="65" t="s">
        <v>61</v>
      </c>
      <c r="G68" s="66" t="s">
        <v>112</v>
      </c>
      <c r="H68" s="80">
        <v>40</v>
      </c>
      <c r="I68" s="80">
        <v>1000</v>
      </c>
      <c r="J68" s="101">
        <v>203</v>
      </c>
      <c r="K68" s="93"/>
      <c r="L68" s="83"/>
      <c r="M68" s="83"/>
      <c r="N68" s="43"/>
      <c r="O68" s="37">
        <v>1000</v>
      </c>
      <c r="P68" s="41">
        <v>2000</v>
      </c>
      <c r="Q68" s="101">
        <v>198.809</v>
      </c>
    </row>
    <row r="69" spans="1:17" s="5" customFormat="1" ht="13.5" thickBot="1">
      <c r="A69" s="207"/>
      <c r="B69" s="196"/>
      <c r="C69" s="137" t="s">
        <v>65</v>
      </c>
      <c r="D69" s="17" t="s">
        <v>47</v>
      </c>
      <c r="E69" s="17" t="s">
        <v>48</v>
      </c>
      <c r="F69" s="16" t="s">
        <v>61</v>
      </c>
      <c r="G69" s="50" t="s">
        <v>115</v>
      </c>
      <c r="H69" s="54"/>
      <c r="I69" s="54"/>
      <c r="J69" s="102">
        <v>3136.584</v>
      </c>
      <c r="K69" s="93"/>
      <c r="L69" s="83"/>
      <c r="M69" s="83"/>
      <c r="N69" s="43"/>
      <c r="O69" s="37"/>
      <c r="P69" s="41"/>
      <c r="Q69" s="102">
        <v>3132.00088</v>
      </c>
    </row>
    <row r="70" spans="1:17" s="5" customFormat="1" ht="13.5" thickBot="1">
      <c r="A70" s="208"/>
      <c r="B70" s="197"/>
      <c r="C70" s="198" t="s">
        <v>86</v>
      </c>
      <c r="D70" s="199"/>
      <c r="E70" s="199"/>
      <c r="F70" s="199"/>
      <c r="G70" s="200"/>
      <c r="H70" s="150"/>
      <c r="I70" s="132">
        <f>SUM(I68:I69)</f>
        <v>1000</v>
      </c>
      <c r="J70" s="132">
        <f>SUM(J68:J69)</f>
        <v>3339.584</v>
      </c>
      <c r="K70" s="93"/>
      <c r="L70" s="83"/>
      <c r="M70" s="83"/>
      <c r="N70" s="43"/>
      <c r="O70" s="37"/>
      <c r="P70" s="41"/>
      <c r="Q70" s="132">
        <f>SUM(Q68:Q69)</f>
        <v>3330.8098800000002</v>
      </c>
    </row>
    <row r="71" spans="1:17" s="5" customFormat="1" ht="13.5" thickBot="1">
      <c r="A71" s="206">
        <v>28</v>
      </c>
      <c r="B71" s="203" t="s">
        <v>98</v>
      </c>
      <c r="C71" s="92" t="s">
        <v>34</v>
      </c>
      <c r="D71" s="155" t="s">
        <v>22</v>
      </c>
      <c r="E71" s="155" t="s">
        <v>64</v>
      </c>
      <c r="F71" s="156" t="s">
        <v>63</v>
      </c>
      <c r="G71" s="157" t="s">
        <v>112</v>
      </c>
      <c r="H71" s="80">
        <v>100</v>
      </c>
      <c r="I71" s="80">
        <v>500</v>
      </c>
      <c r="J71" s="101">
        <v>100</v>
      </c>
      <c r="K71" s="97"/>
      <c r="L71" s="73"/>
      <c r="M71" s="73"/>
      <c r="N71" s="73"/>
      <c r="O71" s="37">
        <v>0</v>
      </c>
      <c r="P71" s="41">
        <v>0</v>
      </c>
      <c r="Q71" s="101">
        <v>98.029</v>
      </c>
    </row>
    <row r="72" spans="1:17" s="5" customFormat="1" ht="13.5" thickBot="1">
      <c r="A72" s="207"/>
      <c r="B72" s="204"/>
      <c r="C72" s="136" t="s">
        <v>65</v>
      </c>
      <c r="D72" s="17" t="s">
        <v>47</v>
      </c>
      <c r="E72" s="17" t="s">
        <v>64</v>
      </c>
      <c r="F72" s="16" t="s">
        <v>125</v>
      </c>
      <c r="G72" s="50" t="s">
        <v>112</v>
      </c>
      <c r="H72" s="54"/>
      <c r="I72" s="54"/>
      <c r="J72" s="102">
        <v>50.2</v>
      </c>
      <c r="K72" s="97"/>
      <c r="L72" s="73"/>
      <c r="M72" s="73"/>
      <c r="N72" s="73"/>
      <c r="O72" s="37"/>
      <c r="P72" s="41"/>
      <c r="Q72" s="102">
        <v>50.2</v>
      </c>
    </row>
    <row r="73" spans="1:17" s="5" customFormat="1" ht="13.5" thickBot="1">
      <c r="A73" s="207"/>
      <c r="B73" s="204"/>
      <c r="C73" s="136" t="s">
        <v>65</v>
      </c>
      <c r="D73" s="17" t="s">
        <v>47</v>
      </c>
      <c r="E73" s="17" t="s">
        <v>48</v>
      </c>
      <c r="F73" s="16" t="s">
        <v>125</v>
      </c>
      <c r="G73" s="50" t="s">
        <v>115</v>
      </c>
      <c r="H73" s="54"/>
      <c r="I73" s="54"/>
      <c r="J73" s="102">
        <v>149.8</v>
      </c>
      <c r="K73" s="97"/>
      <c r="L73" s="73"/>
      <c r="M73" s="73"/>
      <c r="N73" s="73"/>
      <c r="O73" s="37"/>
      <c r="P73" s="41"/>
      <c r="Q73" s="102">
        <v>149.8</v>
      </c>
    </row>
    <row r="74" spans="1:17" s="5" customFormat="1" ht="13.5" thickBot="1">
      <c r="A74" s="207"/>
      <c r="B74" s="204"/>
      <c r="C74" s="136" t="s">
        <v>46</v>
      </c>
      <c r="D74" s="17" t="s">
        <v>19</v>
      </c>
      <c r="E74" s="17" t="s">
        <v>2</v>
      </c>
      <c r="F74" s="16" t="s">
        <v>125</v>
      </c>
      <c r="G74" s="50" t="s">
        <v>111</v>
      </c>
      <c r="H74" s="54"/>
      <c r="I74" s="54"/>
      <c r="J74" s="102">
        <v>200</v>
      </c>
      <c r="K74" s="97"/>
      <c r="L74" s="73"/>
      <c r="M74" s="73"/>
      <c r="N74" s="73"/>
      <c r="O74" s="37"/>
      <c r="P74" s="41"/>
      <c r="Q74" s="102">
        <v>200</v>
      </c>
    </row>
    <row r="75" spans="1:17" s="5" customFormat="1" ht="13.5" thickBot="1">
      <c r="A75" s="208"/>
      <c r="B75" s="205"/>
      <c r="C75" s="198" t="s">
        <v>86</v>
      </c>
      <c r="D75" s="199"/>
      <c r="E75" s="199"/>
      <c r="F75" s="199"/>
      <c r="G75" s="200"/>
      <c r="H75" s="152"/>
      <c r="I75" s="152"/>
      <c r="J75" s="173">
        <f>J71+J72+J74+J73</f>
        <v>500</v>
      </c>
      <c r="K75" s="97"/>
      <c r="L75" s="73"/>
      <c r="M75" s="73"/>
      <c r="N75" s="73"/>
      <c r="O75" s="37"/>
      <c r="P75" s="41"/>
      <c r="Q75" s="173">
        <f>Q71+Q72+Q74+Q73</f>
        <v>498.029</v>
      </c>
    </row>
    <row r="76" spans="1:17" s="5" customFormat="1" ht="13.5" thickBot="1">
      <c r="A76" s="206">
        <v>29</v>
      </c>
      <c r="B76" s="203" t="s">
        <v>110</v>
      </c>
      <c r="C76" s="92" t="s">
        <v>34</v>
      </c>
      <c r="D76" s="155" t="s">
        <v>22</v>
      </c>
      <c r="E76" s="155" t="s">
        <v>74</v>
      </c>
      <c r="F76" s="156" t="s">
        <v>75</v>
      </c>
      <c r="G76" s="157" t="s">
        <v>112</v>
      </c>
      <c r="H76" s="80">
        <v>0</v>
      </c>
      <c r="I76" s="80">
        <v>656.5</v>
      </c>
      <c r="J76" s="101">
        <v>591.3</v>
      </c>
      <c r="K76" s="97"/>
      <c r="L76" s="73"/>
      <c r="M76" s="73"/>
      <c r="N76" s="73"/>
      <c r="O76" s="37">
        <v>690.5</v>
      </c>
      <c r="P76" s="41">
        <v>0</v>
      </c>
      <c r="Q76" s="101">
        <v>590.51639</v>
      </c>
    </row>
    <row r="77" spans="1:17" s="5" customFormat="1" ht="26.25" thickBot="1">
      <c r="A77" s="207"/>
      <c r="B77" s="204"/>
      <c r="C77" s="136" t="s">
        <v>102</v>
      </c>
      <c r="D77" s="159" t="s">
        <v>19</v>
      </c>
      <c r="E77" s="159" t="s">
        <v>74</v>
      </c>
      <c r="F77" s="160" t="s">
        <v>75</v>
      </c>
      <c r="G77" s="161" t="s">
        <v>112</v>
      </c>
      <c r="H77" s="162"/>
      <c r="I77" s="162"/>
      <c r="J77" s="146">
        <v>6</v>
      </c>
      <c r="K77" s="97"/>
      <c r="L77" s="73"/>
      <c r="M77" s="73"/>
      <c r="N77" s="79"/>
      <c r="O77" s="37"/>
      <c r="P77" s="41"/>
      <c r="Q77" s="146">
        <v>6</v>
      </c>
    </row>
    <row r="78" spans="1:17" s="5" customFormat="1" ht="26.25" thickBot="1">
      <c r="A78" s="207"/>
      <c r="B78" s="204"/>
      <c r="C78" s="136" t="s">
        <v>102</v>
      </c>
      <c r="D78" s="159" t="s">
        <v>19</v>
      </c>
      <c r="E78" s="159" t="s">
        <v>74</v>
      </c>
      <c r="F78" s="160" t="s">
        <v>75</v>
      </c>
      <c r="G78" s="161" t="s">
        <v>111</v>
      </c>
      <c r="H78" s="162"/>
      <c r="I78" s="162"/>
      <c r="J78" s="146">
        <v>378.2</v>
      </c>
      <c r="K78" s="97"/>
      <c r="L78" s="73"/>
      <c r="M78" s="73"/>
      <c r="N78" s="79"/>
      <c r="O78" s="37"/>
      <c r="P78" s="41"/>
      <c r="Q78" s="146">
        <v>231.564</v>
      </c>
    </row>
    <row r="79" spans="1:17" s="5" customFormat="1" ht="13.5" thickBot="1">
      <c r="A79" s="207"/>
      <c r="B79" s="204"/>
      <c r="C79" s="137" t="s">
        <v>65</v>
      </c>
      <c r="D79" s="2" t="s">
        <v>47</v>
      </c>
      <c r="E79" s="2" t="s">
        <v>48</v>
      </c>
      <c r="F79" s="30" t="s">
        <v>75</v>
      </c>
      <c r="G79" s="158" t="s">
        <v>115</v>
      </c>
      <c r="H79" s="54"/>
      <c r="I79" s="54"/>
      <c r="J79" s="102">
        <v>24.5</v>
      </c>
      <c r="K79" s="97"/>
      <c r="L79" s="73"/>
      <c r="M79" s="73"/>
      <c r="N79" s="79"/>
      <c r="O79" s="37"/>
      <c r="P79" s="41"/>
      <c r="Q79" s="102">
        <v>24.494</v>
      </c>
    </row>
    <row r="80" spans="1:17" s="5" customFormat="1" ht="13.5" thickBot="1">
      <c r="A80" s="208"/>
      <c r="B80" s="205"/>
      <c r="C80" s="192" t="s">
        <v>86</v>
      </c>
      <c r="D80" s="193"/>
      <c r="E80" s="193"/>
      <c r="F80" s="193"/>
      <c r="G80" s="194"/>
      <c r="H80" s="81"/>
      <c r="I80" s="82">
        <f>SUM(I76:I79)</f>
        <v>656.5</v>
      </c>
      <c r="J80" s="82">
        <f>SUM(J76:J79)</f>
        <v>1000</v>
      </c>
      <c r="K80" s="97"/>
      <c r="L80" s="73"/>
      <c r="M80" s="73"/>
      <c r="N80" s="79"/>
      <c r="O80" s="37"/>
      <c r="P80" s="41"/>
      <c r="Q80" s="82">
        <f>SUM(Q76:Q79)</f>
        <v>852.57439</v>
      </c>
    </row>
    <row r="81" spans="1:17" s="5" customFormat="1" ht="13.5" thickBot="1">
      <c r="A81" s="206">
        <v>30</v>
      </c>
      <c r="B81" s="195" t="s">
        <v>99</v>
      </c>
      <c r="C81" s="138" t="s">
        <v>119</v>
      </c>
      <c r="D81" s="147" t="s">
        <v>25</v>
      </c>
      <c r="E81" s="147" t="s">
        <v>117</v>
      </c>
      <c r="F81" s="148" t="s">
        <v>78</v>
      </c>
      <c r="G81" s="149" t="s">
        <v>111</v>
      </c>
      <c r="H81" s="163">
        <v>0</v>
      </c>
      <c r="I81" s="163"/>
      <c r="J81" s="153">
        <v>600</v>
      </c>
      <c r="K81" s="93"/>
      <c r="L81" s="45"/>
      <c r="M81" s="45"/>
      <c r="N81" s="44"/>
      <c r="O81" s="37">
        <v>6000</v>
      </c>
      <c r="P81" s="41">
        <v>7500</v>
      </c>
      <c r="Q81" s="153">
        <v>599.99954</v>
      </c>
    </row>
    <row r="82" spans="1:17" s="5" customFormat="1" ht="13.5" thickBot="1">
      <c r="A82" s="207"/>
      <c r="B82" s="196"/>
      <c r="C82" s="137" t="s">
        <v>119</v>
      </c>
      <c r="D82" s="17" t="s">
        <v>25</v>
      </c>
      <c r="E82" s="17" t="s">
        <v>14</v>
      </c>
      <c r="F82" s="16" t="s">
        <v>78</v>
      </c>
      <c r="G82" s="50" t="s">
        <v>111</v>
      </c>
      <c r="H82" s="53"/>
      <c r="I82" s="53">
        <v>6000</v>
      </c>
      <c r="J82" s="102">
        <v>2417.6</v>
      </c>
      <c r="K82" s="93"/>
      <c r="L82" s="45"/>
      <c r="M82" s="45"/>
      <c r="N82" s="44"/>
      <c r="O82" s="37"/>
      <c r="P82" s="41"/>
      <c r="Q82" s="102">
        <v>2394.38063</v>
      </c>
    </row>
    <row r="83" spans="1:17" s="5" customFormat="1" ht="13.5" thickBot="1">
      <c r="A83" s="207"/>
      <c r="B83" s="196"/>
      <c r="C83" s="137" t="s">
        <v>65</v>
      </c>
      <c r="D83" s="17" t="s">
        <v>47</v>
      </c>
      <c r="E83" s="17" t="s">
        <v>48</v>
      </c>
      <c r="F83" s="16" t="s">
        <v>78</v>
      </c>
      <c r="G83" s="50" t="s">
        <v>115</v>
      </c>
      <c r="H83" s="53"/>
      <c r="I83" s="53"/>
      <c r="J83" s="102">
        <v>5172</v>
      </c>
      <c r="K83" s="93"/>
      <c r="L83" s="45"/>
      <c r="M83" s="45"/>
      <c r="N83" s="44"/>
      <c r="O83" s="37"/>
      <c r="P83" s="41"/>
      <c r="Q83" s="102">
        <v>4043.61325</v>
      </c>
    </row>
    <row r="84" spans="1:17" s="5" customFormat="1" ht="13.5" thickBot="1">
      <c r="A84" s="208"/>
      <c r="B84" s="197"/>
      <c r="C84" s="192" t="s">
        <v>86</v>
      </c>
      <c r="D84" s="193"/>
      <c r="E84" s="193"/>
      <c r="F84" s="193"/>
      <c r="G84" s="194"/>
      <c r="H84" s="81"/>
      <c r="I84" s="82">
        <f>SUM(I81:I83)</f>
        <v>6000</v>
      </c>
      <c r="J84" s="82">
        <f>SUM(J81:J83)</f>
        <v>8189.6</v>
      </c>
      <c r="K84" s="93"/>
      <c r="L84" s="45"/>
      <c r="M84" s="45"/>
      <c r="N84" s="44"/>
      <c r="O84" s="37"/>
      <c r="P84" s="41"/>
      <c r="Q84" s="82">
        <f>SUM(Q81:Q83)</f>
        <v>7037.993420000001</v>
      </c>
    </row>
    <row r="85" spans="1:17" s="5" customFormat="1" ht="18.75" customHeight="1" thickBot="1">
      <c r="A85" s="206">
        <v>31</v>
      </c>
      <c r="B85" s="195" t="s">
        <v>109</v>
      </c>
      <c r="C85" s="48" t="s">
        <v>34</v>
      </c>
      <c r="D85" s="35" t="s">
        <v>22</v>
      </c>
      <c r="E85" s="35" t="s">
        <v>79</v>
      </c>
      <c r="F85" s="36" t="s">
        <v>77</v>
      </c>
      <c r="G85" s="49" t="s">
        <v>112</v>
      </c>
      <c r="H85" s="51">
        <v>0</v>
      </c>
      <c r="I85" s="51">
        <v>150</v>
      </c>
      <c r="J85" s="174">
        <v>340</v>
      </c>
      <c r="K85" s="93">
        <v>0.1</v>
      </c>
      <c r="L85" s="45">
        <f>K85*J85</f>
        <v>34</v>
      </c>
      <c r="M85" s="45" t="s">
        <v>51</v>
      </c>
      <c r="N85" s="44"/>
      <c r="O85" s="37">
        <v>300</v>
      </c>
      <c r="P85" s="41">
        <v>490</v>
      </c>
      <c r="Q85" s="174">
        <v>0</v>
      </c>
    </row>
    <row r="86" spans="1:17" s="5" customFormat="1" ht="15.75" customHeight="1" thickBot="1">
      <c r="A86" s="207"/>
      <c r="B86" s="196"/>
      <c r="C86" s="137" t="s">
        <v>65</v>
      </c>
      <c r="D86" s="2" t="s">
        <v>47</v>
      </c>
      <c r="E86" s="2" t="s">
        <v>48</v>
      </c>
      <c r="F86" s="30" t="s">
        <v>77</v>
      </c>
      <c r="G86" s="158" t="s">
        <v>115</v>
      </c>
      <c r="H86" s="51"/>
      <c r="I86" s="51"/>
      <c r="J86" s="174">
        <v>210</v>
      </c>
      <c r="K86" s="93"/>
      <c r="L86" s="45"/>
      <c r="M86" s="45"/>
      <c r="N86" s="44"/>
      <c r="O86" s="37"/>
      <c r="P86" s="41"/>
      <c r="Q86" s="174">
        <v>210</v>
      </c>
    </row>
    <row r="87" spans="1:17" s="5" customFormat="1" ht="15.75" customHeight="1" thickBot="1">
      <c r="A87" s="208"/>
      <c r="B87" s="197"/>
      <c r="C87" s="192" t="s">
        <v>86</v>
      </c>
      <c r="D87" s="193"/>
      <c r="E87" s="193"/>
      <c r="F87" s="193"/>
      <c r="G87" s="194"/>
      <c r="H87" s="51"/>
      <c r="I87" s="51"/>
      <c r="J87" s="100">
        <f>J85+J86</f>
        <v>550</v>
      </c>
      <c r="K87" s="93"/>
      <c r="L87" s="45"/>
      <c r="M87" s="45"/>
      <c r="N87" s="44"/>
      <c r="O87" s="37"/>
      <c r="P87" s="41"/>
      <c r="Q87" s="100">
        <f>Q85+Q86</f>
        <v>210</v>
      </c>
    </row>
    <row r="88" spans="1:17" s="5" customFormat="1" ht="18" customHeight="1" thickBot="1">
      <c r="A88" s="47">
        <v>32</v>
      </c>
      <c r="B88" s="133" t="s">
        <v>100</v>
      </c>
      <c r="C88" s="48" t="s">
        <v>34</v>
      </c>
      <c r="D88" s="35" t="s">
        <v>22</v>
      </c>
      <c r="E88" s="35" t="s">
        <v>9</v>
      </c>
      <c r="F88" s="36" t="s">
        <v>76</v>
      </c>
      <c r="G88" s="49" t="s">
        <v>112</v>
      </c>
      <c r="H88" s="51">
        <v>0</v>
      </c>
      <c r="I88" s="51">
        <v>175</v>
      </c>
      <c r="J88" s="100">
        <v>175</v>
      </c>
      <c r="K88" s="93"/>
      <c r="L88" s="45"/>
      <c r="M88" s="45"/>
      <c r="N88" s="44"/>
      <c r="O88" s="37">
        <v>210</v>
      </c>
      <c r="P88" s="41">
        <v>230</v>
      </c>
      <c r="Q88" s="100">
        <v>95</v>
      </c>
    </row>
    <row r="89" spans="1:17" s="5" customFormat="1" ht="27" customHeight="1" thickBot="1">
      <c r="A89" s="178">
        <v>33</v>
      </c>
      <c r="B89" s="175" t="s">
        <v>127</v>
      </c>
      <c r="C89" s="136" t="s">
        <v>102</v>
      </c>
      <c r="D89" s="176" t="s">
        <v>19</v>
      </c>
      <c r="E89" s="179" t="s">
        <v>117</v>
      </c>
      <c r="F89" s="177" t="s">
        <v>126</v>
      </c>
      <c r="G89" s="179" t="s">
        <v>111</v>
      </c>
      <c r="H89" s="51"/>
      <c r="I89" s="51"/>
      <c r="J89" s="100">
        <v>335.00497</v>
      </c>
      <c r="K89" s="93"/>
      <c r="L89" s="45"/>
      <c r="M89" s="45"/>
      <c r="N89" s="44"/>
      <c r="O89" s="37"/>
      <c r="P89" s="41"/>
      <c r="Q89" s="100">
        <v>176.60497</v>
      </c>
    </row>
    <row r="90" spans="1:17" s="5" customFormat="1" ht="20.25" customHeight="1" thickBot="1">
      <c r="A90" s="211" t="s">
        <v>101</v>
      </c>
      <c r="B90" s="212"/>
      <c r="C90" s="212"/>
      <c r="D90" s="212"/>
      <c r="E90" s="212"/>
      <c r="F90" s="212"/>
      <c r="G90" s="213"/>
      <c r="H90" s="107" t="e">
        <f>H85+#REF!+#REF!+#REF!+#REF!+#REF!+#REF!+H65+#REF!+#REF!+#REF!+#REF!+#REF!+H59+H58+H57+#REF!+H42+H38+H40+#REF!+H36+H33+#REF!+#REF!+#REF!+#REF!+#REF!+#REF!+H26+H25+H22+#REF!+H20+#REF!+H15+#REF!+H13+#REF!</f>
        <v>#REF!</v>
      </c>
      <c r="I90" s="100">
        <f>I13+I14+I15+I19+I20+I21+I24+I25+I28+I33+I36+I37+I38+I41+I46+I47+I52+I56+I57+I58+I59+I60+I61+I64+I67+I70+I71+I80+I84+I85+I88+I29</f>
        <v>22073</v>
      </c>
      <c r="J90" s="100">
        <f>J13+J14+J15+J19+J20+J21+J24+J25+J28+J36+J37+J38+J41+J46+J47+J52+J56+J57+J58+J59+J60+J61+J64+J67+J70+J75+J80+J84+J87+J88+J89+J35+J32</f>
        <v>33185.69464</v>
      </c>
      <c r="K90" s="100">
        <f aca="true" t="shared" si="5" ref="K90:Q90">K13+K14+K15+K19+K20+K21+K24+K25+K28+K36+K37+K38+K41+K46+K47+K52+K56+K57+K58+K59+K60+K61+K64+K67+K70+K75+K80+K84+K87+K88+K89+K35+K32</f>
        <v>1.9000000000000004</v>
      </c>
      <c r="L90" s="100">
        <f t="shared" si="5"/>
        <v>778.8015369999998</v>
      </c>
      <c r="M90" s="100" t="e">
        <f t="shared" si="5"/>
        <v>#VALUE!</v>
      </c>
      <c r="N90" s="100">
        <f t="shared" si="5"/>
        <v>0</v>
      </c>
      <c r="O90" s="100">
        <f t="shared" si="5"/>
        <v>9611</v>
      </c>
      <c r="P90" s="100">
        <f t="shared" si="5"/>
        <v>5216.3</v>
      </c>
      <c r="Q90" s="100">
        <f t="shared" si="5"/>
        <v>30575.12799</v>
      </c>
    </row>
    <row r="91" spans="1:17" ht="10.5" customHeight="1">
      <c r="A91" s="108"/>
      <c r="B91" s="109"/>
      <c r="C91" s="109"/>
      <c r="D91" s="108"/>
      <c r="E91" s="108"/>
      <c r="F91" s="108"/>
      <c r="G91" s="13" t="e">
        <f>J91-J90</f>
        <v>#VALUE!</v>
      </c>
      <c r="H91" s="14" t="e">
        <f>E93+E94+F95+E96+#REF!+#REF!+#REF!+#REF!+#REF!+#REF!+E97</f>
        <v>#REF!</v>
      </c>
      <c r="I91" s="14"/>
      <c r="J91" s="14" t="e">
        <f>F93+F94+G95+F96+#REF!+#REF!+#REF!+#REF!+#REF!+#REF!+F97</f>
        <v>#VALUE!</v>
      </c>
      <c r="K91" s="110"/>
      <c r="L91" s="110"/>
      <c r="M91" s="111"/>
      <c r="N91" s="9"/>
      <c r="O91" s="14" t="e">
        <f>M93+M94+N95+M96+#REF!+#REF!+#REF!+#REF!+#REF!+#REF!+M97</f>
        <v>#REF!</v>
      </c>
      <c r="P91" s="14" t="e">
        <f>N93+N94+O95+N96+#REF!+#REF!+#REF!+#REF!+#REF!+#REF!+N97</f>
        <v>#REF!</v>
      </c>
      <c r="Q91" s="14" t="e">
        <f>M93+M94+N95+M96+#REF!+#REF!+#REF!+#REF!+#REF!+#REF!+M97</f>
        <v>#REF!</v>
      </c>
    </row>
    <row r="92" spans="1:17" ht="12.75" customHeight="1" hidden="1">
      <c r="A92" s="108"/>
      <c r="B92" s="109" t="s">
        <v>45</v>
      </c>
      <c r="D92" s="108"/>
      <c r="E92" s="108"/>
      <c r="F92" s="112"/>
      <c r="G92" s="112"/>
      <c r="H92" s="112"/>
      <c r="I92" s="112"/>
      <c r="J92" s="112"/>
      <c r="K92" s="113"/>
      <c r="L92" s="110"/>
      <c r="M92" s="114"/>
      <c r="N92" s="9"/>
      <c r="O92" s="112"/>
      <c r="P92" s="112"/>
      <c r="Q92" s="112"/>
    </row>
    <row r="93" spans="1:17" ht="12.75" customHeight="1" hidden="1">
      <c r="A93" s="115"/>
      <c r="B93" s="116"/>
      <c r="C93" s="116"/>
      <c r="D93" s="115"/>
      <c r="E93" s="117"/>
      <c r="F93" s="118"/>
      <c r="G93" s="118"/>
      <c r="H93" s="118"/>
      <c r="I93" s="118"/>
      <c r="J93" s="118"/>
      <c r="K93" s="119"/>
      <c r="L93" s="9"/>
      <c r="M93" s="9"/>
      <c r="N93" s="9"/>
      <c r="O93" s="118"/>
      <c r="P93" s="118"/>
      <c r="Q93" s="118"/>
    </row>
    <row r="94" spans="4:17" ht="12.75" hidden="1">
      <c r="D94" s="5"/>
      <c r="E94" s="11"/>
      <c r="F94" s="7"/>
      <c r="G94" s="7"/>
      <c r="H94" s="7"/>
      <c r="I94" s="7"/>
      <c r="J94" s="180"/>
      <c r="K94" s="7"/>
      <c r="O94" s="7"/>
      <c r="P94" s="7"/>
      <c r="Q94" s="180"/>
    </row>
    <row r="95" spans="1:16" ht="21.75" customHeight="1">
      <c r="A95" s="84" t="s">
        <v>67</v>
      </c>
      <c r="B95" s="85"/>
      <c r="C95" s="85"/>
      <c r="D95" s="87"/>
      <c r="E95" s="86"/>
      <c r="F95" s="87"/>
      <c r="G95" s="88" t="s">
        <v>62</v>
      </c>
      <c r="H95" s="89"/>
      <c r="I95" s="89"/>
      <c r="K95" s="90"/>
      <c r="L95" s="91"/>
      <c r="M95" s="91"/>
      <c r="N95" s="91"/>
      <c r="O95" s="89"/>
      <c r="P95" s="89"/>
    </row>
    <row r="96" spans="4:17" ht="12.75">
      <c r="D96" s="5"/>
      <c r="E96" s="12"/>
      <c r="F96" s="7"/>
      <c r="G96" s="165"/>
      <c r="H96" s="7"/>
      <c r="I96" s="7"/>
      <c r="J96" s="7"/>
      <c r="K96" s="7"/>
      <c r="O96" s="7"/>
      <c r="P96" s="7"/>
      <c r="Q96" s="7"/>
    </row>
    <row r="97" spans="4:17" ht="12.75">
      <c r="D97" s="5"/>
      <c r="E97" s="12"/>
      <c r="F97" s="7"/>
      <c r="G97" s="7"/>
      <c r="H97" s="5"/>
      <c r="I97" s="5"/>
      <c r="J97" s="5"/>
      <c r="K97" s="7"/>
      <c r="O97" s="5"/>
      <c r="P97" s="5"/>
      <c r="Q97" s="5"/>
    </row>
    <row r="98" spans="4:17" ht="12.75">
      <c r="D98" s="5"/>
      <c r="E98" s="6"/>
      <c r="F98" s="7"/>
      <c r="G98" s="7"/>
      <c r="H98" s="7"/>
      <c r="I98" s="7"/>
      <c r="J98" s="180"/>
      <c r="K98" s="7"/>
      <c r="O98" s="7"/>
      <c r="P98" s="7"/>
      <c r="Q98" s="180"/>
    </row>
    <row r="99" spans="5:17" ht="12.75">
      <c r="E99" s="3"/>
      <c r="G99" s="3"/>
      <c r="H99" s="3"/>
      <c r="I99" s="3"/>
      <c r="J99" s="3"/>
      <c r="K99" s="3"/>
      <c r="O99" s="3"/>
      <c r="P99" s="3"/>
      <c r="Q99" s="3"/>
    </row>
    <row r="100" spans="5:6" ht="12.75">
      <c r="E100" s="3"/>
      <c r="F100" s="4"/>
    </row>
    <row r="101" spans="5:6" ht="12.75">
      <c r="E101" s="3"/>
      <c r="F101" s="4"/>
    </row>
    <row r="102" spans="5:6" ht="12.75">
      <c r="E102" s="3"/>
      <c r="F102" s="3"/>
    </row>
    <row r="103" spans="5:6" ht="12.75">
      <c r="E103" s="3"/>
      <c r="F103" s="3"/>
    </row>
  </sheetData>
  <sheetProtection autoFilter="0"/>
  <autoFilter ref="E12:G90"/>
  <mergeCells count="66">
    <mergeCell ref="A85:A87"/>
    <mergeCell ref="B85:B87"/>
    <mergeCell ref="C87:G87"/>
    <mergeCell ref="A71:A75"/>
    <mergeCell ref="B71:B75"/>
    <mergeCell ref="C75:G75"/>
    <mergeCell ref="C84:G84"/>
    <mergeCell ref="A81:A84"/>
    <mergeCell ref="B81:B84"/>
    <mergeCell ref="A76:A80"/>
    <mergeCell ref="M16:M18"/>
    <mergeCell ref="B11:B12"/>
    <mergeCell ref="O11:O12"/>
    <mergeCell ref="C22:C23"/>
    <mergeCell ref="B22:B24"/>
    <mergeCell ref="B16:B19"/>
    <mergeCell ref="C19:G19"/>
    <mergeCell ref="A26:A28"/>
    <mergeCell ref="B26:B28"/>
    <mergeCell ref="C26:C27"/>
    <mergeCell ref="C24:G24"/>
    <mergeCell ref="A22:A24"/>
    <mergeCell ref="P11:P12"/>
    <mergeCell ref="J11:J12"/>
    <mergeCell ref="A11:A12"/>
    <mergeCell ref="A7:Q8"/>
    <mergeCell ref="Q11:Q12"/>
    <mergeCell ref="A62:A64"/>
    <mergeCell ref="C41:G41"/>
    <mergeCell ref="C64:G64"/>
    <mergeCell ref="A39:A41"/>
    <mergeCell ref="B39:B41"/>
    <mergeCell ref="B62:B64"/>
    <mergeCell ref="B48:B52"/>
    <mergeCell ref="C52:G52"/>
    <mergeCell ref="A53:A56"/>
    <mergeCell ref="B53:B56"/>
    <mergeCell ref="C32:G32"/>
    <mergeCell ref="A90:G90"/>
    <mergeCell ref="M11:M12"/>
    <mergeCell ref="C11:C12"/>
    <mergeCell ref="H11:H12"/>
    <mergeCell ref="D11:G11"/>
    <mergeCell ref="L11:L12"/>
    <mergeCell ref="A16:A19"/>
    <mergeCell ref="M39:M40"/>
    <mergeCell ref="M62:M63"/>
    <mergeCell ref="A65:A67"/>
    <mergeCell ref="C28:G28"/>
    <mergeCell ref="C42:C43"/>
    <mergeCell ref="A42:A46"/>
    <mergeCell ref="B42:B46"/>
    <mergeCell ref="C46:G46"/>
    <mergeCell ref="A30:A32"/>
    <mergeCell ref="B30:B32"/>
    <mergeCell ref="A48:A52"/>
    <mergeCell ref="C30:C31"/>
    <mergeCell ref="B76:B80"/>
    <mergeCell ref="C80:G80"/>
    <mergeCell ref="A68:A70"/>
    <mergeCell ref="B68:B70"/>
    <mergeCell ref="C56:G56"/>
    <mergeCell ref="B65:B67"/>
    <mergeCell ref="C70:G70"/>
    <mergeCell ref="C67:G67"/>
    <mergeCell ref="C65:C66"/>
  </mergeCells>
  <printOptions/>
  <pageMargins left="0.5905511811023623" right="0.1968503937007874" top="0" bottom="0" header="0" footer="0.31496062992125984"/>
  <pageSetup fitToHeight="2" horizontalDpi="600" verticalDpi="600" orientation="portrait" paperSize="9" scale="70" r:id="rId2"/>
  <headerFooter alignWithMargins="0">
    <oddFooter>&amp;R&amp;"Times New Roman,обычный"&amp;11&amp;P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Унжакова Татьяна Александровна</dc:creator>
  <cp:keywords/>
  <dc:description/>
  <cp:lastModifiedBy>ShargorodskayaVA</cp:lastModifiedBy>
  <cp:lastPrinted>2014-04-03T00:25:25Z</cp:lastPrinted>
  <dcterms:created xsi:type="dcterms:W3CDTF">2004-04-09T11:06:15Z</dcterms:created>
  <dcterms:modified xsi:type="dcterms:W3CDTF">2014-04-30T00:39:20Z</dcterms:modified>
  <cp:category/>
  <cp:version/>
  <cp:contentType/>
  <cp:contentStatus/>
</cp:coreProperties>
</file>